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505" activeTab="0"/>
  </bookViews>
  <sheets>
    <sheet name="Sheet1" sheetId="1" r:id="rId1"/>
  </sheets>
  <definedNames>
    <definedName name="_xlnm.Print_Area" localSheetId="0">'Sheet1'!$A$1:$AA$37</definedName>
  </definedNames>
  <calcPr fullCalcOnLoad="1"/>
</workbook>
</file>

<file path=xl/comments1.xml><?xml version="1.0" encoding="utf-8"?>
<comments xmlns="http://schemas.openxmlformats.org/spreadsheetml/2006/main">
  <authors>
    <author>ljay.burks</author>
  </authors>
  <commentList>
    <comment ref="D2" authorId="0">
      <text>
        <r>
          <rPr>
            <b/>
            <sz val="8"/>
            <rFont val="Tahoma"/>
            <family val="2"/>
          </rPr>
          <t>ljay.burks:</t>
        </r>
        <r>
          <rPr>
            <sz val="8"/>
            <rFont val="Tahoma"/>
            <family val="2"/>
          </rPr>
          <t xml:space="preserve">
Number of MWBEs receiving state dollar for products or services</t>
        </r>
      </text>
    </comment>
    <comment ref="J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Percent of total MWBE certified spend</t>
        </r>
      </text>
    </comment>
    <comment ref="C16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Dollar amount includes approx $6.6 milliion DBE subcontracting spend</t>
        </r>
      </text>
    </comment>
    <comment ref="D16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Number reflects 19 DBE subcontracting firms</t>
        </r>
      </text>
    </comment>
    <comment ref="O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Number of MWBEs receiving state dollar for products or services</t>
        </r>
      </text>
    </comment>
    <comment ref="R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Number of MWBEs receiving state dollar for products or services</t>
        </r>
      </text>
    </comment>
    <comment ref="V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Number of MWBEs receiving state dollar for products or services</t>
        </r>
      </text>
    </comment>
    <comment ref="Z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Number of MWBEs receiving state dollar for products or services</t>
        </r>
      </text>
    </comment>
    <comment ref="S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Percent of total MWBE certified spend</t>
        </r>
      </text>
    </comment>
    <comment ref="W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Percent of total MWBE certified spend</t>
        </r>
      </text>
    </comment>
    <comment ref="AA2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Percent of total MWBE certified spend</t>
        </r>
      </text>
    </comment>
    <comment ref="C25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Dollar amount includes approx $6.6 milliion DBE subcontracting spend</t>
        </r>
      </text>
    </comment>
    <comment ref="E25" authorId="0">
      <text>
        <r>
          <rPr>
            <b/>
            <sz val="8"/>
            <rFont val="Tahoma"/>
            <family val="0"/>
          </rPr>
          <t>ljay.burks:</t>
        </r>
        <r>
          <rPr>
            <sz val="8"/>
            <rFont val="Tahoma"/>
            <family val="0"/>
          </rPr>
          <t xml:space="preserve">
The percent includes DelDOT DBE subcontracting spend
</t>
        </r>
      </text>
    </comment>
  </commentList>
</comments>
</file>

<file path=xl/sharedStrings.xml><?xml version="1.0" encoding="utf-8"?>
<sst xmlns="http://schemas.openxmlformats.org/spreadsheetml/2006/main" count="89" uniqueCount="78">
  <si>
    <t>Department</t>
  </si>
  <si>
    <t>Name</t>
  </si>
  <si>
    <t xml:space="preserve">FY09  </t>
  </si>
  <si>
    <t>09 # of Firms</t>
  </si>
  <si>
    <t>% Chg vs LY</t>
  </si>
  <si>
    <t>01</t>
  </si>
  <si>
    <t>Legislative</t>
  </si>
  <si>
    <t>NA</t>
  </si>
  <si>
    <t>02</t>
  </si>
  <si>
    <t>Judiciary</t>
  </si>
  <si>
    <t>10</t>
  </si>
  <si>
    <t>Executive</t>
  </si>
  <si>
    <t>Technology</t>
  </si>
  <si>
    <t>12</t>
  </si>
  <si>
    <t>Other Elective</t>
  </si>
  <si>
    <t>15</t>
  </si>
  <si>
    <t>Legal</t>
  </si>
  <si>
    <t>20</t>
  </si>
  <si>
    <t>State</t>
  </si>
  <si>
    <t>25</t>
  </si>
  <si>
    <t>Finance</t>
  </si>
  <si>
    <t>35</t>
  </si>
  <si>
    <t>DHSS</t>
  </si>
  <si>
    <t>37</t>
  </si>
  <si>
    <t>DSCYF</t>
  </si>
  <si>
    <t>38</t>
  </si>
  <si>
    <t>Correction</t>
  </si>
  <si>
    <t>40</t>
  </si>
  <si>
    <t>DNREC</t>
  </si>
  <si>
    <t>45</t>
  </si>
  <si>
    <t>DSHS</t>
  </si>
  <si>
    <t>55</t>
  </si>
  <si>
    <t>DelDOT</t>
  </si>
  <si>
    <t>60</t>
  </si>
  <si>
    <t>Labor</t>
  </si>
  <si>
    <t>65</t>
  </si>
  <si>
    <t>Agriculture</t>
  </si>
  <si>
    <t>70</t>
  </si>
  <si>
    <t>Elections</t>
  </si>
  <si>
    <t>75</t>
  </si>
  <si>
    <t>Fire</t>
  </si>
  <si>
    <t>76</t>
  </si>
  <si>
    <t>Natl Guard</t>
  </si>
  <si>
    <t>77</t>
  </si>
  <si>
    <t>Exc. Citizens</t>
  </si>
  <si>
    <t>90</t>
  </si>
  <si>
    <t>Higher Ed</t>
  </si>
  <si>
    <t>95</t>
  </si>
  <si>
    <t>Education</t>
  </si>
  <si>
    <t>MWBE 09*</t>
  </si>
  <si>
    <t>What can M/WBE's do to increase their potential for success?</t>
  </si>
  <si>
    <t>What can state agencies do to increase opportunities for M/WBE's?</t>
  </si>
  <si>
    <t>1. Certify and verify your contact profile is current on OMWBE web site</t>
  </si>
  <si>
    <t xml:space="preserve">1. Solicit M/WBEs for non advertised opportunities from the OMWBE web site </t>
  </si>
  <si>
    <t>2. Encourage larger companies/contractors to partner with M/WBE</t>
  </si>
  <si>
    <t>3. Provide feedback on successes and challenges</t>
  </si>
  <si>
    <t>3. Monitor M/WBE subcontracting spend and report to OMWBE</t>
  </si>
  <si>
    <t>4. Ask for competitive information such as current contracts</t>
  </si>
  <si>
    <t>4. Encourage applicable businesses to certify with OMWBE</t>
  </si>
  <si>
    <t>5. Utilize DEDO,SBA, SBDC, YWCA, DCED, FSCLF^ and get debriefed^^</t>
  </si>
  <si>
    <t>5. Develop a small, minority and women owned business strategic plan</t>
  </si>
  <si>
    <t>* A certified M/WBE is for profit business that is51% owned and managed by a minority and/or women with a State of Delaware certification number</t>
  </si>
  <si>
    <t>^ Delaware Economic Development Office, Small Business Administration, Small Business Development Center, YWCA - Entrepreneurial Program, DSU- Center for Entrepreneurial Development, First State Community Loan Fund</t>
  </si>
  <si>
    <t>^^Debriefing is contacting the purchasing officers to review proposal scores after the contract is awarded</t>
  </si>
  <si>
    <t xml:space="preserve"> </t>
  </si>
  <si>
    <t>**The spend does not include supercard purchasing data sxcept for FY09</t>
  </si>
  <si>
    <t>DFMS FY10</t>
  </si>
  <si>
    <t>FY10 MWB DFMS</t>
  </si>
  <si>
    <t>FY10 SC</t>
  </si>
  <si>
    <t>FY10 MWB SC</t>
  </si>
  <si>
    <t xml:space="preserve"> MWBE 10*</t>
  </si>
  <si>
    <t>2. Register on bids.delaware.gov and participate in the purchasing/bidding process</t>
  </si>
  <si>
    <t>MWBE 08</t>
  </si>
  <si>
    <t>MWBE 07</t>
  </si>
  <si>
    <t>MWBE 06</t>
  </si>
  <si>
    <t>% of MWBE</t>
  </si>
  <si>
    <t>State of Delaware Certified* Minority and Women Owned Spend FY06-FY10**</t>
  </si>
  <si>
    <t>%Chg vs 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</si>
</sst>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10" xfId="61" applyFont="1" applyFill="1" applyBorder="1" applyAlignment="1">
      <alignment wrapText="1"/>
      <protection/>
    </xf>
    <xf numFmtId="164" fontId="2" fillId="0" borderId="11" xfId="61" applyNumberFormat="1" applyFont="1" applyFill="1" applyBorder="1" applyAlignment="1">
      <alignment wrapText="1"/>
      <protection/>
    </xf>
    <xf numFmtId="4" fontId="2" fillId="0" borderId="11" xfId="61" applyNumberFormat="1" applyFont="1" applyFill="1" applyBorder="1" applyAlignment="1">
      <alignment wrapText="1"/>
      <protection/>
    </xf>
    <xf numFmtId="0" fontId="2" fillId="0" borderId="11" xfId="61" applyFont="1" applyFill="1" applyBorder="1" applyAlignment="1">
      <alignment wrapText="1"/>
      <protection/>
    </xf>
    <xf numFmtId="1" fontId="2" fillId="33" borderId="11" xfId="61" applyNumberFormat="1" applyFont="1" applyFill="1" applyBorder="1" applyAlignment="1">
      <alignment wrapText="1"/>
      <protection/>
    </xf>
    <xf numFmtId="10" fontId="2" fillId="34" borderId="11" xfId="61" applyNumberFormat="1" applyFont="1" applyFill="1" applyBorder="1" applyAlignment="1">
      <alignment wrapText="1"/>
      <protection/>
    </xf>
    <xf numFmtId="164" fontId="0" fillId="35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0" fontId="0" fillId="0" borderId="12" xfId="0" applyNumberFormat="1" applyBorder="1" applyAlignment="1">
      <alignment/>
    </xf>
    <xf numFmtId="0" fontId="0" fillId="37" borderId="12" xfId="0" applyNumberFormat="1" applyFill="1" applyBorder="1" applyAlignment="1">
      <alignment horizontal="right"/>
    </xf>
    <xf numFmtId="164" fontId="2" fillId="35" borderId="12" xfId="64" applyNumberFormat="1" applyFont="1" applyFill="1" applyBorder="1" applyAlignment="1">
      <alignment horizontal="right"/>
      <protection/>
    </xf>
    <xf numFmtId="0" fontId="2" fillId="36" borderId="12" xfId="64" applyNumberFormat="1" applyFont="1" applyFill="1" applyBorder="1" applyAlignment="1">
      <alignment horizontal="right"/>
      <protection/>
    </xf>
    <xf numFmtId="10" fontId="2" fillId="0" borderId="12" xfId="64" applyNumberFormat="1" applyFont="1" applyFill="1" applyBorder="1" applyAlignment="1">
      <alignment horizontal="right"/>
      <protection/>
    </xf>
    <xf numFmtId="10" fontId="0" fillId="37" borderId="12" xfId="0" applyNumberFormat="1" applyFill="1" applyBorder="1" applyAlignment="1">
      <alignment horizontal="right"/>
    </xf>
    <xf numFmtId="164" fontId="2" fillId="38" borderId="12" xfId="64" applyNumberFormat="1" applyFont="1" applyFill="1" applyBorder="1" applyAlignment="1">
      <alignment horizontal="right" wrapText="1"/>
      <protection/>
    </xf>
    <xf numFmtId="10" fontId="0" fillId="37" borderId="12" xfId="0" applyNumberFormat="1" applyFill="1" applyBorder="1" applyAlignment="1">
      <alignment/>
    </xf>
    <xf numFmtId="0" fontId="2" fillId="33" borderId="12" xfId="64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4" fontId="2" fillId="0" borderId="13" xfId="61" applyNumberFormat="1" applyFont="1" applyFill="1" applyBorder="1" applyAlignment="1">
      <alignment wrapText="1"/>
      <protection/>
    </xf>
    <xf numFmtId="0" fontId="2" fillId="0" borderId="13" xfId="61" applyFont="1" applyFill="1" applyBorder="1" applyAlignment="1">
      <alignment wrapText="1"/>
      <protection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right" wrapText="1"/>
      <protection/>
    </xf>
    <xf numFmtId="164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0" borderId="0" xfId="59" applyFont="1" applyFill="1" applyBorder="1" applyAlignment="1">
      <alignment wrapText="1"/>
      <protection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0" xfId="59" applyFont="1" applyFill="1" applyBorder="1" applyAlignment="1">
      <alignment wrapText="1"/>
      <protection/>
    </xf>
    <xf numFmtId="0" fontId="2" fillId="39" borderId="15" xfId="61" applyFont="1" applyFill="1" applyBorder="1" applyAlignment="1">
      <alignment horizontal="center"/>
      <protection/>
    </xf>
    <xf numFmtId="0" fontId="2" fillId="0" borderId="16" xfId="61" applyFont="1" applyFill="1" applyBorder="1" applyAlignment="1">
      <alignment wrapText="1"/>
      <protection/>
    </xf>
    <xf numFmtId="164" fontId="0" fillId="35" borderId="0" xfId="0" applyNumberFormat="1" applyFill="1" applyBorder="1" applyAlignment="1">
      <alignment/>
    </xf>
    <xf numFmtId="0" fontId="2" fillId="0" borderId="16" xfId="61" applyFont="1" applyFill="1" applyBorder="1" applyAlignment="1">
      <alignment horizontal="left" wrapText="1"/>
      <protection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64" fontId="8" fillId="0" borderId="18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" fontId="8" fillId="0" borderId="18" xfId="0" applyNumberFormat="1" applyFont="1" applyBorder="1" applyAlignment="1">
      <alignment/>
    </xf>
    <xf numFmtId="10" fontId="9" fillId="34" borderId="18" xfId="61" applyNumberFormat="1" applyFont="1" applyFill="1" applyBorder="1" applyAlignment="1">
      <alignment wrapText="1"/>
      <protection/>
    </xf>
    <xf numFmtId="164" fontId="8" fillId="35" borderId="19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0" fontId="8" fillId="37" borderId="19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/>
    </xf>
    <xf numFmtId="10" fontId="8" fillId="0" borderId="19" xfId="0" applyNumberFormat="1" applyFont="1" applyBorder="1" applyAlignment="1">
      <alignment/>
    </xf>
    <xf numFmtId="10" fontId="9" fillId="0" borderId="20" xfId="64" applyNumberFormat="1" applyFont="1" applyFill="1" applyBorder="1" applyAlignment="1">
      <alignment horizontal="right" wrapText="1"/>
      <protection/>
    </xf>
    <xf numFmtId="0" fontId="0" fillId="36" borderId="12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8" fillId="0" borderId="21" xfId="0" applyNumberFormat="1" applyFont="1" applyBorder="1" applyAlignment="1">
      <alignment/>
    </xf>
    <xf numFmtId="8" fontId="2" fillId="0" borderId="11" xfId="61" applyNumberFormat="1" applyFont="1" applyFill="1" applyBorder="1" applyAlignment="1">
      <alignment wrapText="1"/>
      <protection/>
    </xf>
    <xf numFmtId="7" fontId="2" fillId="0" borderId="11" xfId="61" applyNumberFormat="1" applyFont="1" applyFill="1" applyBorder="1" applyAlignment="1">
      <alignment wrapText="1"/>
      <protection/>
    </xf>
    <xf numFmtId="7" fontId="5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7" fontId="0" fillId="0" borderId="0" xfId="0" applyNumberFormat="1" applyBorder="1" applyAlignment="1">
      <alignment/>
    </xf>
    <xf numFmtId="7" fontId="7" fillId="0" borderId="0" xfId="0" applyNumberFormat="1" applyFont="1" applyAlignment="1">
      <alignment/>
    </xf>
    <xf numFmtId="7" fontId="2" fillId="0" borderId="0" xfId="59" applyNumberFormat="1" applyFont="1" applyFill="1" applyBorder="1" applyAlignment="1">
      <alignment wrapText="1"/>
      <protection/>
    </xf>
    <xf numFmtId="7" fontId="0" fillId="0" borderId="0" xfId="0" applyNumberFormat="1" applyAlignment="1">
      <alignment/>
    </xf>
    <xf numFmtId="8" fontId="0" fillId="0" borderId="0" xfId="0" applyNumberFormat="1" applyAlignment="1">
      <alignment/>
    </xf>
    <xf numFmtId="7" fontId="2" fillId="40" borderId="11" xfId="61" applyNumberFormat="1" applyFont="1" applyFill="1" applyBorder="1" applyAlignment="1">
      <alignment wrapText="1"/>
      <protection/>
    </xf>
    <xf numFmtId="0" fontId="1" fillId="0" borderId="0" xfId="63" applyFont="1" applyFill="1" applyBorder="1" applyAlignment="1">
      <alignment wrapText="1"/>
      <protection/>
    </xf>
    <xf numFmtId="164" fontId="8" fillId="0" borderId="0" xfId="0" applyNumberFormat="1" applyFont="1" applyBorder="1" applyAlignment="1">
      <alignment/>
    </xf>
    <xf numFmtId="0" fontId="1" fillId="0" borderId="22" xfId="61" applyFont="1" applyFill="1" applyBorder="1" applyAlignment="1">
      <alignment horizontal="right" wrapText="1"/>
      <protection/>
    </xf>
    <xf numFmtId="7" fontId="8" fillId="0" borderId="18" xfId="0" applyNumberFormat="1" applyFont="1" applyBorder="1" applyAlignment="1">
      <alignment/>
    </xf>
    <xf numFmtId="0" fontId="1" fillId="0" borderId="22" xfId="62" applyFont="1" applyFill="1" applyBorder="1" applyAlignment="1">
      <alignment horizontal="right" wrapText="1"/>
      <protection/>
    </xf>
    <xf numFmtId="10" fontId="2" fillId="0" borderId="11" xfId="61" applyNumberFormat="1" applyFont="1" applyFill="1" applyBorder="1" applyAlignment="1">
      <alignment wrapText="1"/>
      <protection/>
    </xf>
    <xf numFmtId="0" fontId="1" fillId="0" borderId="22" xfId="60" applyFont="1" applyFill="1" applyBorder="1" applyAlignment="1">
      <alignment horizontal="right" wrapText="1"/>
      <protection/>
    </xf>
    <xf numFmtId="0" fontId="40" fillId="0" borderId="10" xfId="52" applyFill="1" applyBorder="1" applyAlignment="1" applyProtection="1">
      <alignment wrapText="1"/>
      <protection/>
    </xf>
    <xf numFmtId="0" fontId="9" fillId="39" borderId="23" xfId="61" applyFont="1" applyFill="1" applyBorder="1" applyAlignment="1">
      <alignment horizontal="center"/>
      <protection/>
    </xf>
    <xf numFmtId="0" fontId="9" fillId="39" borderId="24" xfId="61" applyFont="1" applyFill="1" applyBorder="1" applyAlignment="1">
      <alignment horizontal="center"/>
      <protection/>
    </xf>
    <xf numFmtId="7" fontId="9" fillId="39" borderId="24" xfId="61" applyNumberFormat="1" applyFont="1" applyFill="1" applyBorder="1" applyAlignment="1">
      <alignment horizontal="center"/>
      <protection/>
    </xf>
    <xf numFmtId="164" fontId="9" fillId="39" borderId="24" xfId="61" applyNumberFormat="1" applyFont="1" applyFill="1" applyBorder="1" applyAlignment="1">
      <alignment horizontal="center"/>
      <protection/>
    </xf>
    <xf numFmtId="4" fontId="9" fillId="39" borderId="24" xfId="61" applyNumberFormat="1" applyFont="1" applyFill="1" applyBorder="1" applyAlignment="1">
      <alignment horizontal="center"/>
      <protection/>
    </xf>
    <xf numFmtId="0" fontId="8" fillId="36" borderId="25" xfId="0" applyFont="1" applyFill="1" applyBorder="1" applyAlignment="1">
      <alignment/>
    </xf>
    <xf numFmtId="0" fontId="8" fillId="37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36" borderId="25" xfId="0" applyNumberFormat="1" applyFont="1" applyFill="1" applyBorder="1" applyAlignment="1">
      <alignment/>
    </xf>
    <xf numFmtId="10" fontId="8" fillId="0" borderId="25" xfId="0" applyNumberFormat="1" applyFont="1" applyBorder="1" applyAlignment="1">
      <alignment/>
    </xf>
    <xf numFmtId="10" fontId="8" fillId="37" borderId="25" xfId="0" applyNumberFormat="1" applyFont="1" applyFill="1" applyBorder="1" applyAlignment="1">
      <alignment/>
    </xf>
    <xf numFmtId="0" fontId="8" fillId="36" borderId="26" xfId="0" applyNumberFormat="1" applyFont="1" applyFill="1" applyBorder="1" applyAlignment="1">
      <alignment/>
    </xf>
    <xf numFmtId="10" fontId="8" fillId="0" borderId="27" xfId="0" applyNumberFormat="1" applyFont="1" applyBorder="1" applyAlignment="1">
      <alignment/>
    </xf>
    <xf numFmtId="0" fontId="1" fillId="0" borderId="0" xfId="60" applyFont="1" applyFill="1" applyBorder="1" applyAlignment="1">
      <alignment horizontal="right" wrapText="1"/>
      <protection/>
    </xf>
    <xf numFmtId="0" fontId="1" fillId="0" borderId="0" xfId="61" applyFont="1" applyFill="1" applyBorder="1" applyAlignment="1">
      <alignment horizontal="right" wrapText="1"/>
      <protection/>
    </xf>
    <xf numFmtId="0" fontId="1" fillId="0" borderId="0" xfId="62" applyFont="1" applyFill="1" applyBorder="1" applyAlignment="1">
      <alignment horizontal="right" wrapText="1"/>
      <protection/>
    </xf>
    <xf numFmtId="0" fontId="0" fillId="41" borderId="11" xfId="61" applyFont="1" applyFill="1" applyBorder="1" applyAlignment="1">
      <alignment wrapText="1"/>
      <protection/>
    </xf>
    <xf numFmtId="0" fontId="9" fillId="42" borderId="24" xfId="61" applyFont="1" applyFill="1" applyBorder="1" applyAlignment="1">
      <alignment horizontal="center"/>
      <protection/>
    </xf>
    <xf numFmtId="0" fontId="2" fillId="41" borderId="11" xfId="61" applyFont="1" applyFill="1" applyBorder="1" applyAlignment="1">
      <alignment wrapText="1"/>
      <protection/>
    </xf>
    <xf numFmtId="38" fontId="2" fillId="41" borderId="11" xfId="61" applyNumberFormat="1" applyFont="1" applyFill="1" applyBorder="1" applyAlignment="1">
      <alignment wrapText="1"/>
      <protection/>
    </xf>
    <xf numFmtId="10" fontId="2" fillId="43" borderId="11" xfId="61" applyNumberFormat="1" applyFont="1" applyFill="1" applyBorder="1" applyAlignment="1">
      <alignment wrapText="1"/>
      <protection/>
    </xf>
    <xf numFmtId="0" fontId="9" fillId="44" borderId="24" xfId="61" applyFont="1" applyFill="1" applyBorder="1" applyAlignment="1">
      <alignment horizontal="center"/>
      <protection/>
    </xf>
    <xf numFmtId="164" fontId="9" fillId="45" borderId="24" xfId="61" applyNumberFormat="1" applyFont="1" applyFill="1" applyBorder="1" applyAlignment="1">
      <alignment horizontal="center"/>
      <protection/>
    </xf>
    <xf numFmtId="164" fontId="2" fillId="46" borderId="11" xfId="61" applyNumberFormat="1" applyFont="1" applyFill="1" applyBorder="1" applyAlignment="1">
      <alignment wrapText="1"/>
      <protection/>
    </xf>
    <xf numFmtId="164" fontId="8" fillId="46" borderId="18" xfId="0" applyNumberFormat="1" applyFont="1" applyFill="1" applyBorder="1" applyAlignment="1">
      <alignment/>
    </xf>
    <xf numFmtId="0" fontId="9" fillId="45" borderId="24" xfId="61" applyFont="1" applyFill="1" applyBorder="1" applyAlignment="1">
      <alignment horizontal="center"/>
      <protection/>
    </xf>
    <xf numFmtId="0" fontId="2" fillId="46" borderId="11" xfId="61" applyFont="1" applyFill="1" applyBorder="1" applyAlignment="1">
      <alignment wrapText="1"/>
      <protection/>
    </xf>
    <xf numFmtId="8" fontId="2" fillId="46" borderId="11" xfId="61" applyNumberFormat="1" applyFont="1" applyFill="1" applyBorder="1" applyAlignment="1">
      <alignment wrapText="1"/>
      <protection/>
    </xf>
    <xf numFmtId="7" fontId="30" fillId="0" borderId="0" xfId="57" applyNumberFormat="1">
      <alignment/>
      <protection/>
    </xf>
    <xf numFmtId="7" fontId="30" fillId="0" borderId="0" xfId="57" applyNumberFormat="1">
      <alignment/>
      <protection/>
    </xf>
    <xf numFmtId="7" fontId="30" fillId="0" borderId="0" xfId="57" applyNumberFormat="1">
      <alignment/>
      <protection/>
    </xf>
    <xf numFmtId="7" fontId="30" fillId="0" borderId="0" xfId="57" applyNumberFormat="1">
      <alignment/>
      <protection/>
    </xf>
    <xf numFmtId="7" fontId="30" fillId="0" borderId="0" xfId="57" applyNumberFormat="1">
      <alignment/>
      <protection/>
    </xf>
    <xf numFmtId="7" fontId="30" fillId="0" borderId="0" xfId="57" applyNumberFormat="1">
      <alignment/>
      <protection/>
    </xf>
    <xf numFmtId="0" fontId="8" fillId="35" borderId="25" xfId="0" applyNumberFormat="1" applyFont="1" applyFill="1" applyBorder="1" applyAlignment="1">
      <alignment horizontal="center"/>
    </xf>
    <xf numFmtId="8" fontId="0" fillId="0" borderId="0" xfId="0" applyNumberFormat="1" applyBorder="1" applyAlignment="1">
      <alignment/>
    </xf>
    <xf numFmtId="10" fontId="2" fillId="0" borderId="28" xfId="64" applyNumberFormat="1" applyFont="1" applyFill="1" applyBorder="1" applyAlignment="1">
      <alignment horizontal="right" wrapText="1"/>
      <protection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0" fontId="0" fillId="0" borderId="27" xfId="0" applyNumberFormat="1" applyBorder="1" applyAlignment="1">
      <alignment/>
    </xf>
    <xf numFmtId="10" fontId="9" fillId="43" borderId="18" xfId="61" applyNumberFormat="1" applyFont="1" applyFill="1" applyBorder="1" applyAlignment="1">
      <alignment wrapText="1"/>
      <protection/>
    </xf>
    <xf numFmtId="0" fontId="8" fillId="35" borderId="25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3 Dept MWBE total" xfId="58"/>
    <cellStyle name="Normal_4yr" xfId="59"/>
    <cellStyle name="Normal_SC 2" xfId="60"/>
    <cellStyle name="Normal_Sheet1" xfId="61"/>
    <cellStyle name="Normal_Sheet2" xfId="62"/>
    <cellStyle name="Normal_Sheet9" xfId="63"/>
    <cellStyle name="Normal_Trend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26</xdr:row>
      <xdr:rowOff>28575</xdr:rowOff>
    </xdr:from>
    <xdr:to>
      <xdr:col>16</xdr:col>
      <xdr:colOff>466725</xdr:colOff>
      <xdr:row>31</xdr:row>
      <xdr:rowOff>76200</xdr:rowOff>
    </xdr:to>
    <xdr:pic>
      <xdr:nvPicPr>
        <xdr:cNvPr id="1" name="Picture 1" descr="OWMBE REFL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524375"/>
          <a:ext cx="1743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ids.delaware.gov/" TargetMode="External" /><Relationship Id="rId2" Type="http://schemas.openxmlformats.org/officeDocument/2006/relationships/hyperlink" Target="http://dshs.delaware.gov/" TargetMode="External" /><Relationship Id="rId3" Type="http://schemas.openxmlformats.org/officeDocument/2006/relationships/hyperlink" Target="http://finance.delaware.gov/" TargetMode="External" /><Relationship Id="rId4" Type="http://schemas.openxmlformats.org/officeDocument/2006/relationships/hyperlink" Target="http://dti.delaware.gov/" TargetMode="External" /><Relationship Id="rId5" Type="http://schemas.openxmlformats.org/officeDocument/2006/relationships/hyperlink" Target="http://omb.delaware.gov/" TargetMode="External" /><Relationship Id="rId6" Type="http://schemas.openxmlformats.org/officeDocument/2006/relationships/hyperlink" Target="http://www.delawareworks.com/" TargetMode="External" /><Relationship Id="rId7" Type="http://schemas.openxmlformats.org/officeDocument/2006/relationships/hyperlink" Target="http://deldot.gov/" TargetMode="External" /><Relationship Id="rId8" Type="http://schemas.openxmlformats.org/officeDocument/2006/relationships/hyperlink" Target="http://sos.delaware.gov/" TargetMode="External" /><Relationship Id="rId9" Type="http://schemas.openxmlformats.org/officeDocument/2006/relationships/hyperlink" Target="http://delawarenationalguard.com/" TargetMode="External" /><Relationship Id="rId10" Type="http://schemas.openxmlformats.org/officeDocument/2006/relationships/hyperlink" Target="http://dda.delaware.gov/default.shtml" TargetMode="External" /><Relationship Id="rId11" Type="http://schemas.openxmlformats.org/officeDocument/2006/relationships/hyperlink" Target="http://www.doc.delaware.gov/" TargetMode="External" /><Relationship Id="rId12" Type="http://schemas.openxmlformats.org/officeDocument/2006/relationships/hyperlink" Target="http://dhss.delaware.gov/dhss/" TargetMode="External" /><Relationship Id="rId13" Type="http://schemas.openxmlformats.org/officeDocument/2006/relationships/hyperlink" Target="http://www.dnrec.delaware.gov/Pages/default.aspx" TargetMode="External" /><Relationship Id="rId14" Type="http://schemas.openxmlformats.org/officeDocument/2006/relationships/hyperlink" Target="http://courts.delaware.gov/" TargetMode="External" /><Relationship Id="rId15" Type="http://schemas.openxmlformats.org/officeDocument/2006/relationships/hyperlink" Target="http://www.doe.k12.de.us/" TargetMode="External" /><Relationship Id="rId16" Type="http://schemas.openxmlformats.org/officeDocument/2006/relationships/hyperlink" Target="http://legis.delaware.gov/Legislature.nsf?open" TargetMode="External" /><Relationship Id="rId17" Type="http://schemas.openxmlformats.org/officeDocument/2006/relationships/hyperlink" Target="http://gacec.delaware.gov/" TargetMode="External" /><Relationship Id="rId18" Type="http://schemas.openxmlformats.org/officeDocument/2006/relationships/hyperlink" Target="http://elections.delaware.gov/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K20" sqref="K20"/>
    </sheetView>
  </sheetViews>
  <sheetFormatPr defaultColWidth="9.140625" defaultRowHeight="12.75"/>
  <cols>
    <col min="1" max="1" width="9.140625" style="0" hidden="1" customWidth="1"/>
    <col min="2" max="2" width="13.421875" style="0" bestFit="1" customWidth="1"/>
    <col min="3" max="3" width="14.421875" style="0" bestFit="1" customWidth="1"/>
    <col min="4" max="4" width="5.00390625" style="0" bestFit="1" customWidth="1"/>
    <col min="5" max="5" width="11.57421875" style="0" bestFit="1" customWidth="1"/>
    <col min="6" max="6" width="16.7109375" style="0" hidden="1" customWidth="1"/>
    <col min="7" max="7" width="17.57421875" style="69" hidden="1" customWidth="1"/>
    <col min="8" max="8" width="17.140625" style="69" hidden="1" customWidth="1"/>
    <col min="9" max="9" width="17.57421875" style="69" hidden="1" customWidth="1"/>
    <col min="10" max="10" width="11.140625" style="69" bestFit="1" customWidth="1"/>
    <col min="11" max="11" width="13.8515625" style="23" bestFit="1" customWidth="1"/>
    <col min="12" max="12" width="13.8515625" style="23" hidden="1" customWidth="1"/>
    <col min="13" max="13" width="13.8515625" style="19" hidden="1" customWidth="1"/>
    <col min="14" max="14" width="11.8515625" style="0" hidden="1" customWidth="1"/>
    <col min="15" max="15" width="5.00390625" style="24" bestFit="1" customWidth="1"/>
    <col min="16" max="16" width="11.8515625" style="1" bestFit="1" customWidth="1"/>
    <col min="17" max="17" width="13.8515625" style="23" bestFit="1" customWidth="1"/>
    <col min="18" max="18" width="5.00390625" style="0" bestFit="1" customWidth="1"/>
    <col min="19" max="19" width="11.140625" style="0" bestFit="1" customWidth="1"/>
    <col min="20" max="20" width="11.8515625" style="0" bestFit="1" customWidth="1"/>
    <col min="21" max="21" width="13.8515625" style="23" bestFit="1" customWidth="1"/>
    <col min="22" max="22" width="5.140625" style="25" bestFit="1" customWidth="1"/>
    <col min="23" max="23" width="11.140625" style="1" bestFit="1" customWidth="1"/>
    <col min="24" max="24" width="11.7109375" style="1" bestFit="1" customWidth="1"/>
    <col min="25" max="25" width="13.8515625" style="0" bestFit="1" customWidth="1"/>
    <col min="26" max="26" width="5.00390625" style="25" bestFit="1" customWidth="1"/>
    <col min="27" max="27" width="11.140625" style="1" bestFit="1" customWidth="1"/>
  </cols>
  <sheetData>
    <row r="1" spans="2:27" ht="21.75" thickBot="1">
      <c r="B1" s="117" t="s">
        <v>76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  <c r="Z1" s="119"/>
      <c r="AA1" s="120"/>
    </row>
    <row r="2" spans="1:27" ht="12.75">
      <c r="A2" s="40" t="s">
        <v>0</v>
      </c>
      <c r="B2" s="80" t="s">
        <v>1</v>
      </c>
      <c r="C2" s="105" t="s">
        <v>70</v>
      </c>
      <c r="D2" s="97">
        <v>2010</v>
      </c>
      <c r="E2" s="101" t="s">
        <v>77</v>
      </c>
      <c r="F2" s="81" t="s">
        <v>67</v>
      </c>
      <c r="G2" s="82" t="s">
        <v>66</v>
      </c>
      <c r="H2" s="82" t="s">
        <v>68</v>
      </c>
      <c r="I2" s="82" t="s">
        <v>69</v>
      </c>
      <c r="J2" s="87" t="s">
        <v>75</v>
      </c>
      <c r="K2" s="102" t="s">
        <v>49</v>
      </c>
      <c r="L2" s="83" t="s">
        <v>2</v>
      </c>
      <c r="M2" s="84"/>
      <c r="N2" s="85" t="s">
        <v>3</v>
      </c>
      <c r="O2" s="85">
        <v>2009</v>
      </c>
      <c r="P2" s="86" t="s">
        <v>4</v>
      </c>
      <c r="Q2" s="114" t="s">
        <v>72</v>
      </c>
      <c r="R2" s="85">
        <v>2008</v>
      </c>
      <c r="S2" s="87" t="s">
        <v>75</v>
      </c>
      <c r="T2" s="86" t="s">
        <v>4</v>
      </c>
      <c r="U2" s="114" t="s">
        <v>73</v>
      </c>
      <c r="V2" s="88">
        <v>2007</v>
      </c>
      <c r="W2" s="89" t="s">
        <v>75</v>
      </c>
      <c r="X2" s="90" t="s">
        <v>4</v>
      </c>
      <c r="Y2" s="122" t="s">
        <v>74</v>
      </c>
      <c r="Z2" s="91">
        <v>2006</v>
      </c>
      <c r="AA2" s="92" t="s">
        <v>75</v>
      </c>
    </row>
    <row r="3" spans="1:27" ht="12.75">
      <c r="A3" s="41" t="s">
        <v>5</v>
      </c>
      <c r="B3" s="79" t="s">
        <v>6</v>
      </c>
      <c r="C3" s="106">
        <v>955.64</v>
      </c>
      <c r="D3" s="96">
        <v>1</v>
      </c>
      <c r="E3" s="100">
        <v>-2.34</v>
      </c>
      <c r="F3" s="5">
        <v>0</v>
      </c>
      <c r="G3" s="63">
        <v>948981.65</v>
      </c>
      <c r="H3" s="63">
        <v>324443.76</v>
      </c>
      <c r="I3" s="63">
        <v>0</v>
      </c>
      <c r="J3" s="77">
        <f>(C3/$C$25)</f>
        <v>1.9864240351574555E-05</v>
      </c>
      <c r="K3" s="103">
        <v>234</v>
      </c>
      <c r="L3" s="3">
        <v>0</v>
      </c>
      <c r="M3" s="4">
        <v>1</v>
      </c>
      <c r="N3" s="5">
        <v>0</v>
      </c>
      <c r="O3" s="6">
        <f>M3+N3</f>
        <v>1</v>
      </c>
      <c r="P3" s="7">
        <v>0</v>
      </c>
      <c r="Q3" s="8">
        <v>1150</v>
      </c>
      <c r="R3" s="9">
        <v>1</v>
      </c>
      <c r="S3" s="10">
        <f>(Q3/Q$25)</f>
        <v>3.0141414777123985E-05</v>
      </c>
      <c r="T3" s="11" t="s">
        <v>7</v>
      </c>
      <c r="U3" s="12">
        <v>0</v>
      </c>
      <c r="V3" s="13">
        <v>0</v>
      </c>
      <c r="W3" s="14">
        <f>U3/U$25</f>
        <v>0</v>
      </c>
      <c r="X3" s="15" t="s">
        <v>7</v>
      </c>
      <c r="Y3" s="16">
        <v>5036.43</v>
      </c>
      <c r="Z3" s="57">
        <v>2</v>
      </c>
      <c r="AA3" s="116">
        <f aca="true" t="shared" si="0" ref="AA3:AA24">Y3/Y$25</f>
        <v>0.0001357981962664837</v>
      </c>
    </row>
    <row r="4" spans="1:27" ht="12.75">
      <c r="A4" s="41" t="s">
        <v>8</v>
      </c>
      <c r="B4" s="79" t="s">
        <v>9</v>
      </c>
      <c r="C4" s="107">
        <v>448496.42</v>
      </c>
      <c r="D4" s="98">
        <v>25</v>
      </c>
      <c r="E4" s="100">
        <f aca="true" t="shared" si="1" ref="E4:E21">(C4-K4)/K4</f>
        <v>0.44541421357881605</v>
      </c>
      <c r="F4" s="62">
        <v>384212.69</v>
      </c>
      <c r="G4" s="63">
        <v>12615642.92</v>
      </c>
      <c r="H4" s="63">
        <v>813296.99</v>
      </c>
      <c r="I4" s="63">
        <v>29654.28</v>
      </c>
      <c r="J4" s="77">
        <f aca="true" t="shared" si="2" ref="J4:J24">(C4/$C$25)</f>
        <v>0.009322590812126668</v>
      </c>
      <c r="K4" s="103">
        <v>310289.2</v>
      </c>
      <c r="L4" s="3">
        <v>307559.75</v>
      </c>
      <c r="M4" s="4">
        <v>1</v>
      </c>
      <c r="N4" s="5">
        <v>19</v>
      </c>
      <c r="O4" s="6">
        <f aca="true" t="shared" si="3" ref="O4:O24">M4+N4</f>
        <v>20</v>
      </c>
      <c r="P4" s="7">
        <f>(K4-Q4)/Q4</f>
        <v>-0.09102839874934271</v>
      </c>
      <c r="Q4" s="8">
        <v>341362.92</v>
      </c>
      <c r="R4" s="9">
        <v>17</v>
      </c>
      <c r="S4" s="10">
        <f aca="true" t="shared" si="4" ref="S4:S24">(Q4/Q$25)</f>
        <v>0.008947096835869733</v>
      </c>
      <c r="T4" s="17">
        <f>(Q4-U4)/U4</f>
        <v>-0.020318488474790408</v>
      </c>
      <c r="U4" s="16">
        <v>348442.74999999924</v>
      </c>
      <c r="V4" s="18">
        <v>12</v>
      </c>
      <c r="W4" s="14">
        <f aca="true" t="shared" si="5" ref="W4:W24">U4/U$25</f>
        <v>0.00840885682792415</v>
      </c>
      <c r="X4" s="17">
        <f>(U4-Y4)/Y4</f>
        <v>-0.01801313361840549</v>
      </c>
      <c r="Y4" s="16">
        <v>354834.43</v>
      </c>
      <c r="Z4" s="57">
        <v>14</v>
      </c>
      <c r="AA4" s="116">
        <f t="shared" si="0"/>
        <v>0.009567466552150208</v>
      </c>
    </row>
    <row r="5" spans="1:27" ht="12.75">
      <c r="A5" s="41" t="s">
        <v>10</v>
      </c>
      <c r="B5" s="79" t="s">
        <v>11</v>
      </c>
      <c r="C5" s="107">
        <v>2329820.59</v>
      </c>
      <c r="D5" s="98">
        <v>42</v>
      </c>
      <c r="E5" s="100">
        <f t="shared" si="1"/>
        <v>-0.154650783965936</v>
      </c>
      <c r="F5" s="62">
        <v>2294360.52</v>
      </c>
      <c r="G5" s="63">
        <v>76087917.77</v>
      </c>
      <c r="H5" s="63">
        <v>3330737.84</v>
      </c>
      <c r="I5" s="63">
        <v>13712.92</v>
      </c>
      <c r="J5" s="77">
        <f t="shared" si="2"/>
        <v>0.04842839999979828</v>
      </c>
      <c r="K5" s="103">
        <v>2756045.13</v>
      </c>
      <c r="L5" s="3">
        <v>2712080.5</v>
      </c>
      <c r="M5" s="4">
        <v>4</v>
      </c>
      <c r="N5" s="5">
        <v>33</v>
      </c>
      <c r="O5" s="6">
        <f t="shared" si="3"/>
        <v>37</v>
      </c>
      <c r="P5" s="7">
        <f aca="true" t="shared" si="6" ref="P5:P25">(K5-Q5)/Q5</f>
        <v>0.07974742457227788</v>
      </c>
      <c r="Q5" s="8">
        <v>2552490.58</v>
      </c>
      <c r="R5" s="9">
        <v>37</v>
      </c>
      <c r="S5" s="10">
        <f t="shared" si="4"/>
        <v>0.06690058894476676</v>
      </c>
      <c r="T5" s="17">
        <f>(Q5-U5)/U5</f>
        <v>-0.4536930744504283</v>
      </c>
      <c r="U5" s="16">
        <v>4672264.73</v>
      </c>
      <c r="V5" s="18">
        <v>37</v>
      </c>
      <c r="W5" s="14">
        <f t="shared" si="5"/>
        <v>0.11275426214702351</v>
      </c>
      <c r="X5" s="17">
        <f>(U5-Y5)/Y5</f>
        <v>0.9553801464854156</v>
      </c>
      <c r="Y5" s="42">
        <v>2389440.61</v>
      </c>
      <c r="Z5" s="57">
        <v>46</v>
      </c>
      <c r="AA5" s="116">
        <f t="shared" si="0"/>
        <v>0.06442693037010075</v>
      </c>
    </row>
    <row r="6" spans="1:27" ht="12.75">
      <c r="A6" s="43">
        <v>11</v>
      </c>
      <c r="B6" s="79" t="s">
        <v>12</v>
      </c>
      <c r="C6" s="107">
        <f aca="true" t="shared" si="7" ref="C6:C22">F6+I6</f>
        <v>19585.69</v>
      </c>
      <c r="D6" s="98">
        <v>3</v>
      </c>
      <c r="E6" s="100">
        <f t="shared" si="1"/>
        <v>-0.12908711000952036</v>
      </c>
      <c r="F6" s="62">
        <v>0</v>
      </c>
      <c r="G6" s="63">
        <v>16855618.65</v>
      </c>
      <c r="H6" s="115">
        <v>10189332.79</v>
      </c>
      <c r="I6" s="32">
        <v>19585.69</v>
      </c>
      <c r="J6" s="77">
        <f t="shared" si="2"/>
        <v>0.0004071144506419051</v>
      </c>
      <c r="K6" s="103">
        <v>22488.69</v>
      </c>
      <c r="L6" s="3">
        <v>0</v>
      </c>
      <c r="M6" s="4">
        <v>2</v>
      </c>
      <c r="N6" s="5">
        <v>0</v>
      </c>
      <c r="O6" s="6">
        <f t="shared" si="3"/>
        <v>2</v>
      </c>
      <c r="P6" s="7">
        <f t="shared" si="6"/>
        <v>-0.05940482663432186</v>
      </c>
      <c r="Q6" s="16">
        <v>23909</v>
      </c>
      <c r="R6" s="9">
        <v>1</v>
      </c>
      <c r="S6" s="10">
        <f t="shared" si="4"/>
        <v>0.0006266531181793542</v>
      </c>
      <c r="T6" s="17">
        <f>(Q6-U6)/U6</f>
        <v>-0.8406682749336923</v>
      </c>
      <c r="U6" s="16">
        <v>150058</v>
      </c>
      <c r="V6" s="18">
        <v>1</v>
      </c>
      <c r="W6" s="14">
        <f t="shared" si="5"/>
        <v>0.0036213014559339945</v>
      </c>
      <c r="X6" s="17">
        <f aca="true" t="shared" si="8" ref="X6:X25">(U6-Y6)/Y6</f>
        <v>2.0963511225608893</v>
      </c>
      <c r="Y6" s="16">
        <v>48462.85</v>
      </c>
      <c r="Z6" s="57">
        <v>3</v>
      </c>
      <c r="AA6" s="116">
        <f t="shared" si="0"/>
        <v>0.0013067128136265488</v>
      </c>
    </row>
    <row r="7" spans="1:27" ht="25.5">
      <c r="A7" s="41" t="s">
        <v>13</v>
      </c>
      <c r="B7" s="2" t="s">
        <v>14</v>
      </c>
      <c r="C7" s="107">
        <v>80827.32</v>
      </c>
      <c r="D7" s="99">
        <v>8</v>
      </c>
      <c r="E7" s="100">
        <f t="shared" si="1"/>
        <v>0.016364859292992605</v>
      </c>
      <c r="F7" s="62">
        <v>48661.04</v>
      </c>
      <c r="G7" s="63">
        <v>19156064.61</v>
      </c>
      <c r="H7" s="63">
        <v>2697129.77</v>
      </c>
      <c r="I7" s="32">
        <v>29654.28</v>
      </c>
      <c r="J7" s="77">
        <f t="shared" si="2"/>
        <v>0.0016801026657042705</v>
      </c>
      <c r="K7" s="103">
        <v>79525.89</v>
      </c>
      <c r="L7" s="3">
        <v>579525.89</v>
      </c>
      <c r="M7" s="4">
        <v>0</v>
      </c>
      <c r="N7" s="5">
        <v>4</v>
      </c>
      <c r="O7" s="6">
        <v>3</v>
      </c>
      <c r="P7" s="7">
        <f t="shared" si="6"/>
        <v>0.035925264674151955</v>
      </c>
      <c r="Q7" s="8">
        <v>76767.98</v>
      </c>
      <c r="R7" s="9">
        <v>4</v>
      </c>
      <c r="S7" s="10">
        <f t="shared" si="4"/>
        <v>0.00201208306676692</v>
      </c>
      <c r="T7" s="17">
        <f aca="true" t="shared" si="9" ref="T7:T25">(Q7-U7)/U7</f>
        <v>-0.5547840544355045</v>
      </c>
      <c r="U7" s="16">
        <v>172428.64</v>
      </c>
      <c r="V7" s="18">
        <v>3</v>
      </c>
      <c r="W7" s="14">
        <f t="shared" si="5"/>
        <v>0.00416116491674365</v>
      </c>
      <c r="X7" s="17">
        <f t="shared" si="8"/>
        <v>0.992296961003913</v>
      </c>
      <c r="Y7" s="16">
        <v>86547.66000000005</v>
      </c>
      <c r="Z7" s="57">
        <v>7</v>
      </c>
      <c r="AA7" s="116">
        <f t="shared" si="0"/>
        <v>0.002333600609774167</v>
      </c>
    </row>
    <row r="8" spans="1:27" ht="12.75">
      <c r="A8" s="41" t="s">
        <v>15</v>
      </c>
      <c r="B8" s="2" t="s">
        <v>16</v>
      </c>
      <c r="C8" s="107">
        <v>63928.07000000001</v>
      </c>
      <c r="D8" s="98">
        <v>6</v>
      </c>
      <c r="E8" s="100">
        <f t="shared" si="1"/>
        <v>-0.2704054958282436</v>
      </c>
      <c r="F8" s="62">
        <v>55527.16</v>
      </c>
      <c r="G8" s="63">
        <v>1803682.93</v>
      </c>
      <c r="H8" s="63">
        <v>687271.65</v>
      </c>
      <c r="I8" s="66">
        <v>7046.41</v>
      </c>
      <c r="J8" s="77">
        <f t="shared" si="2"/>
        <v>0.0013288294207989232</v>
      </c>
      <c r="K8" s="103">
        <v>87621.37</v>
      </c>
      <c r="L8" s="3">
        <v>86570.68</v>
      </c>
      <c r="M8" s="4">
        <v>0</v>
      </c>
      <c r="N8" s="5">
        <v>9</v>
      </c>
      <c r="O8" s="6">
        <f t="shared" si="3"/>
        <v>9</v>
      </c>
      <c r="P8" s="7">
        <f t="shared" si="6"/>
        <v>-0.5912179480600185</v>
      </c>
      <c r="Q8" s="8">
        <v>214347.4</v>
      </c>
      <c r="R8" s="9">
        <v>10</v>
      </c>
      <c r="S8" s="10">
        <f t="shared" si="4"/>
        <v>0.0056180294693896566</v>
      </c>
      <c r="T8" s="17">
        <f t="shared" si="9"/>
        <v>0.9885332554794797</v>
      </c>
      <c r="U8" s="16">
        <v>107791.71</v>
      </c>
      <c r="V8" s="18">
        <v>6</v>
      </c>
      <c r="W8" s="14">
        <f t="shared" si="5"/>
        <v>0.0026013026720375786</v>
      </c>
      <c r="X8" s="17">
        <f t="shared" si="8"/>
        <v>0.7443791231927378</v>
      </c>
      <c r="Y8" s="16">
        <v>61793.74</v>
      </c>
      <c r="Z8" s="57">
        <v>5</v>
      </c>
      <c r="AA8" s="116">
        <f t="shared" si="0"/>
        <v>0.001666156073361501</v>
      </c>
    </row>
    <row r="9" spans="1:27" ht="12.75">
      <c r="A9" s="41" t="s">
        <v>17</v>
      </c>
      <c r="B9" s="79" t="s">
        <v>18</v>
      </c>
      <c r="C9" s="107">
        <v>266947.08</v>
      </c>
      <c r="D9" s="98">
        <v>21</v>
      </c>
      <c r="E9" s="100">
        <f t="shared" si="1"/>
        <v>-0.5796269313948371</v>
      </c>
      <c r="F9" s="62">
        <v>241442.15</v>
      </c>
      <c r="G9" s="63">
        <v>14389761.98</v>
      </c>
      <c r="H9" s="63">
        <v>1281554.04</v>
      </c>
      <c r="I9" s="63">
        <v>23139.5</v>
      </c>
      <c r="J9" s="77">
        <f t="shared" si="2"/>
        <v>0.005548847848845801</v>
      </c>
      <c r="K9" s="103">
        <v>635024.22</v>
      </c>
      <c r="L9" s="3">
        <v>567520.21</v>
      </c>
      <c r="M9" s="4">
        <v>1</v>
      </c>
      <c r="N9" s="5">
        <v>13</v>
      </c>
      <c r="O9" s="6">
        <f t="shared" si="3"/>
        <v>14</v>
      </c>
      <c r="P9" s="7">
        <f t="shared" si="6"/>
        <v>-0.3212581461547817</v>
      </c>
      <c r="Q9" s="8">
        <v>935590.19</v>
      </c>
      <c r="R9" s="9">
        <v>18</v>
      </c>
      <c r="S9" s="10">
        <f t="shared" si="4"/>
        <v>0.024521749546259335</v>
      </c>
      <c r="T9" s="17">
        <f t="shared" si="9"/>
        <v>0.3203270302015555</v>
      </c>
      <c r="U9" s="16">
        <v>708604.89</v>
      </c>
      <c r="V9" s="18">
        <v>14</v>
      </c>
      <c r="W9" s="14">
        <f t="shared" si="5"/>
        <v>0.01710053392580834</v>
      </c>
      <c r="X9" s="17">
        <f t="shared" si="8"/>
        <v>0.8183494053594542</v>
      </c>
      <c r="Y9" s="16">
        <v>389696.77</v>
      </c>
      <c r="Z9" s="57">
        <v>13</v>
      </c>
      <c r="AA9" s="116">
        <f t="shared" si="0"/>
        <v>0.010507466291971647</v>
      </c>
    </row>
    <row r="10" spans="1:27" ht="12.75">
      <c r="A10" s="41" t="s">
        <v>19</v>
      </c>
      <c r="B10" s="79" t="s">
        <v>20</v>
      </c>
      <c r="C10" s="107">
        <f t="shared" si="7"/>
        <v>2643505.53</v>
      </c>
      <c r="D10" s="98">
        <v>7</v>
      </c>
      <c r="E10" s="100">
        <f t="shared" si="1"/>
        <v>0.056824775624495914</v>
      </c>
      <c r="F10" s="62">
        <v>2640619.51</v>
      </c>
      <c r="G10" s="63">
        <v>48272349.95</v>
      </c>
      <c r="H10" s="63">
        <v>881761.12</v>
      </c>
      <c r="I10" s="63">
        <v>2886.02</v>
      </c>
      <c r="J10" s="77">
        <f t="shared" si="2"/>
        <v>0.054948756036411694</v>
      </c>
      <c r="K10" s="103">
        <v>2501365.97</v>
      </c>
      <c r="L10" s="3">
        <v>2495412.41</v>
      </c>
      <c r="M10" s="4">
        <v>0</v>
      </c>
      <c r="N10" s="5">
        <v>6</v>
      </c>
      <c r="O10" s="6">
        <f t="shared" si="3"/>
        <v>6</v>
      </c>
      <c r="P10" s="7">
        <f t="shared" si="6"/>
        <v>-0.18905231998335154</v>
      </c>
      <c r="Q10" s="8">
        <v>3084497.35</v>
      </c>
      <c r="R10" s="9">
        <v>8</v>
      </c>
      <c r="S10" s="10">
        <f t="shared" si="4"/>
        <v>0.08084444696112154</v>
      </c>
      <c r="T10" s="17">
        <f t="shared" si="9"/>
        <v>0.15320706431065023</v>
      </c>
      <c r="U10" s="16">
        <v>2674712.5</v>
      </c>
      <c r="V10" s="18">
        <v>8</v>
      </c>
      <c r="W10" s="14">
        <f t="shared" si="5"/>
        <v>0.06454797658541933</v>
      </c>
      <c r="X10" s="17">
        <f t="shared" si="8"/>
        <v>2.2188989825958347</v>
      </c>
      <c r="Y10" s="16">
        <v>830940.18</v>
      </c>
      <c r="Z10" s="57">
        <v>7</v>
      </c>
      <c r="AA10" s="116">
        <f t="shared" si="0"/>
        <v>0.022404794199333118</v>
      </c>
    </row>
    <row r="11" spans="1:27" ht="12.75">
      <c r="A11" s="41" t="s">
        <v>21</v>
      </c>
      <c r="B11" s="79" t="s">
        <v>22</v>
      </c>
      <c r="C11" s="107">
        <v>3400058.0600000005</v>
      </c>
      <c r="D11" s="98">
        <v>47</v>
      </c>
      <c r="E11" s="100">
        <f t="shared" si="1"/>
        <v>0.6905707179287222</v>
      </c>
      <c r="F11" s="62">
        <v>2890580.68</v>
      </c>
      <c r="G11" s="63">
        <v>184255487.92</v>
      </c>
      <c r="H11" s="63">
        <v>11443461.34</v>
      </c>
      <c r="I11" s="63">
        <v>378629.60000000003</v>
      </c>
      <c r="J11" s="77">
        <f t="shared" si="2"/>
        <v>0.07067470021467112</v>
      </c>
      <c r="K11" s="103">
        <v>2011189.49</v>
      </c>
      <c r="L11" s="3">
        <v>1981847.17</v>
      </c>
      <c r="M11" s="4">
        <v>0</v>
      </c>
      <c r="N11" s="5">
        <v>38</v>
      </c>
      <c r="O11" s="6">
        <f t="shared" si="3"/>
        <v>38</v>
      </c>
      <c r="P11" s="7">
        <f t="shared" si="6"/>
        <v>-0.2839954171622292</v>
      </c>
      <c r="Q11" s="8">
        <v>2808905.88999999</v>
      </c>
      <c r="R11" s="9">
        <v>32</v>
      </c>
      <c r="S11" s="10">
        <f t="shared" si="4"/>
        <v>0.0736212152177359</v>
      </c>
      <c r="T11" s="17">
        <f t="shared" si="9"/>
        <v>-0.20770566831347823</v>
      </c>
      <c r="U11" s="16">
        <v>3545280.8099999866</v>
      </c>
      <c r="V11" s="18">
        <v>49</v>
      </c>
      <c r="W11" s="14">
        <f t="shared" si="5"/>
        <v>0.08555712163928483</v>
      </c>
      <c r="X11" s="17">
        <f>(U11-Y11)/Y11</f>
        <v>0.34528137848992246</v>
      </c>
      <c r="Y11" s="42">
        <v>2635345.19</v>
      </c>
      <c r="Z11" s="57">
        <v>42</v>
      </c>
      <c r="AA11" s="116">
        <f t="shared" si="0"/>
        <v>0.07105730117197176</v>
      </c>
    </row>
    <row r="12" spans="1:27" ht="12.75">
      <c r="A12" s="41" t="s">
        <v>23</v>
      </c>
      <c r="B12" s="79" t="s">
        <v>24</v>
      </c>
      <c r="C12" s="107">
        <v>680889.97</v>
      </c>
      <c r="D12" s="98">
        <v>21</v>
      </c>
      <c r="E12" s="100">
        <f t="shared" si="1"/>
        <v>2.8532709511890504</v>
      </c>
      <c r="F12" s="62">
        <v>254668.83</v>
      </c>
      <c r="G12" s="63">
        <v>9580741.92</v>
      </c>
      <c r="H12" s="71">
        <v>17223208.59</v>
      </c>
      <c r="I12" s="71">
        <v>308367.94</v>
      </c>
      <c r="J12" s="77">
        <f t="shared" si="2"/>
        <v>0.014153197874781703</v>
      </c>
      <c r="K12" s="103">
        <v>176704.41</v>
      </c>
      <c r="L12" s="3">
        <v>176704.41</v>
      </c>
      <c r="M12" s="4">
        <v>0</v>
      </c>
      <c r="N12" s="5">
        <v>13</v>
      </c>
      <c r="O12" s="6">
        <f t="shared" si="3"/>
        <v>13</v>
      </c>
      <c r="P12" s="7">
        <f t="shared" si="6"/>
        <v>-0.24079346488574802</v>
      </c>
      <c r="Q12" s="8">
        <v>232748.8</v>
      </c>
      <c r="R12" s="9">
        <v>17</v>
      </c>
      <c r="S12" s="10">
        <f t="shared" si="4"/>
        <v>0.0061003287997198905</v>
      </c>
      <c r="T12" s="17">
        <f t="shared" si="9"/>
        <v>-0.1675089087736358</v>
      </c>
      <c r="U12" s="16">
        <v>279581.13</v>
      </c>
      <c r="V12" s="18">
        <v>16</v>
      </c>
      <c r="W12" s="14">
        <f t="shared" si="5"/>
        <v>0.006747041498091881</v>
      </c>
      <c r="X12" s="17">
        <f t="shared" si="8"/>
        <v>0.11958853545653045</v>
      </c>
      <c r="Y12" s="16">
        <v>249717.75</v>
      </c>
      <c r="Z12" s="57">
        <v>18</v>
      </c>
      <c r="AA12" s="116">
        <f t="shared" si="0"/>
        <v>0.006733186011862511</v>
      </c>
    </row>
    <row r="13" spans="1:27" ht="12.75">
      <c r="A13" s="41" t="s">
        <v>25</v>
      </c>
      <c r="B13" s="79" t="s">
        <v>26</v>
      </c>
      <c r="C13" s="107">
        <v>79007.87000000001</v>
      </c>
      <c r="D13" s="98">
        <v>3</v>
      </c>
      <c r="E13" s="100">
        <f t="shared" si="1"/>
        <v>-0.8524330258823313</v>
      </c>
      <c r="F13" s="62">
        <v>1200</v>
      </c>
      <c r="G13" s="63">
        <v>23417969.79</v>
      </c>
      <c r="H13" s="63">
        <v>2349274.55</v>
      </c>
      <c r="I13" s="63">
        <v>4217.27</v>
      </c>
      <c r="J13" s="77">
        <f t="shared" si="2"/>
        <v>0.0016422829929115116</v>
      </c>
      <c r="K13" s="103">
        <v>535403.47</v>
      </c>
      <c r="L13" s="3">
        <v>26781.72</v>
      </c>
      <c r="M13" s="4">
        <v>8</v>
      </c>
      <c r="N13" s="5">
        <v>4</v>
      </c>
      <c r="O13" s="6">
        <f t="shared" si="3"/>
        <v>12</v>
      </c>
      <c r="P13" s="7">
        <f t="shared" si="6"/>
        <v>0.438997349482968</v>
      </c>
      <c r="Q13" s="8">
        <v>372067.03</v>
      </c>
      <c r="R13" s="9">
        <v>2</v>
      </c>
      <c r="S13" s="10">
        <f t="shared" si="4"/>
        <v>0.009751849283584899</v>
      </c>
      <c r="T13" s="17">
        <f t="shared" si="9"/>
        <v>1.5271142430211235</v>
      </c>
      <c r="U13" s="16">
        <v>147230</v>
      </c>
      <c r="V13" s="18">
        <v>3</v>
      </c>
      <c r="W13" s="14">
        <f t="shared" si="5"/>
        <v>0.0035530542414077357</v>
      </c>
      <c r="X13" s="17">
        <f t="shared" si="8"/>
        <v>-0.03453604187843367</v>
      </c>
      <c r="Y13" s="16">
        <v>152496.63</v>
      </c>
      <c r="Z13" s="57">
        <v>7</v>
      </c>
      <c r="AA13" s="116">
        <f t="shared" si="0"/>
        <v>0.004111794920353772</v>
      </c>
    </row>
    <row r="14" spans="1:27" ht="12.75">
      <c r="A14" s="41" t="s">
        <v>27</v>
      </c>
      <c r="B14" s="79" t="s">
        <v>28</v>
      </c>
      <c r="C14" s="107">
        <f t="shared" si="7"/>
        <v>1691786.52</v>
      </c>
      <c r="D14" s="98">
        <v>36</v>
      </c>
      <c r="E14" s="100">
        <f t="shared" si="1"/>
        <v>-0.6070165375346355</v>
      </c>
      <c r="F14" s="62">
        <v>1680986.12</v>
      </c>
      <c r="G14" s="63">
        <v>39786196.76</v>
      </c>
      <c r="H14" s="63">
        <v>2754834.42</v>
      </c>
      <c r="I14" s="63">
        <v>10800.4</v>
      </c>
      <c r="J14" s="77">
        <f t="shared" si="2"/>
        <v>0.035166018643876244</v>
      </c>
      <c r="K14" s="103">
        <v>4304981.46</v>
      </c>
      <c r="L14" s="3">
        <v>4294039.94</v>
      </c>
      <c r="M14" s="4">
        <v>4</v>
      </c>
      <c r="N14" s="5">
        <v>23</v>
      </c>
      <c r="O14" s="6">
        <f t="shared" si="3"/>
        <v>27</v>
      </c>
      <c r="P14" s="7">
        <f t="shared" si="6"/>
        <v>-0.1146001709349371</v>
      </c>
      <c r="Q14" s="8">
        <v>4862189.17</v>
      </c>
      <c r="R14" s="9">
        <v>21</v>
      </c>
      <c r="S14" s="10">
        <f t="shared" si="4"/>
        <v>0.12743761782418278</v>
      </c>
      <c r="T14" s="17">
        <f t="shared" si="9"/>
        <v>-0.40842424008768924</v>
      </c>
      <c r="U14" s="16">
        <v>8219047.330000002</v>
      </c>
      <c r="V14" s="18">
        <v>28</v>
      </c>
      <c r="W14" s="14">
        <f t="shared" si="5"/>
        <v>0.1983476260014089</v>
      </c>
      <c r="X14" s="17">
        <f t="shared" si="8"/>
        <v>0.5891402784940025</v>
      </c>
      <c r="Y14" s="16">
        <v>5172008.69</v>
      </c>
      <c r="Z14" s="57">
        <v>40</v>
      </c>
      <c r="AA14" s="116">
        <f t="shared" si="0"/>
        <v>0.13945382963261263</v>
      </c>
    </row>
    <row r="15" spans="1:27" ht="12.75">
      <c r="A15" s="41" t="s">
        <v>29</v>
      </c>
      <c r="B15" s="79" t="s">
        <v>30</v>
      </c>
      <c r="C15" s="107">
        <f t="shared" si="7"/>
        <v>1476999.28</v>
      </c>
      <c r="D15" s="98">
        <v>14</v>
      </c>
      <c r="E15" s="100">
        <f t="shared" si="1"/>
        <v>6.11145841879606</v>
      </c>
      <c r="F15" s="62">
        <v>1472782.01</v>
      </c>
      <c r="G15" s="63">
        <v>21935534.89</v>
      </c>
      <c r="H15" s="63">
        <v>2349274.55</v>
      </c>
      <c r="I15" s="63">
        <v>4217.27</v>
      </c>
      <c r="J15" s="77">
        <f t="shared" si="2"/>
        <v>0.030701382002660586</v>
      </c>
      <c r="K15" s="103">
        <v>207692.88</v>
      </c>
      <c r="L15" s="3">
        <v>204346.86</v>
      </c>
      <c r="M15" s="4">
        <v>0</v>
      </c>
      <c r="N15" s="5">
        <v>11</v>
      </c>
      <c r="O15" s="6">
        <f t="shared" si="3"/>
        <v>11</v>
      </c>
      <c r="P15" s="7">
        <f t="shared" si="6"/>
        <v>-0.11506685479419489</v>
      </c>
      <c r="Q15" s="8">
        <v>234698.95</v>
      </c>
      <c r="R15" s="9">
        <v>10</v>
      </c>
      <c r="S15" s="10">
        <f t="shared" si="4"/>
        <v>0.00615144208670042</v>
      </c>
      <c r="T15" s="17">
        <f t="shared" si="9"/>
        <v>-0.05385160513160611</v>
      </c>
      <c r="U15" s="16">
        <v>248057.23</v>
      </c>
      <c r="V15" s="18">
        <v>10</v>
      </c>
      <c r="W15" s="14">
        <f t="shared" si="5"/>
        <v>0.005986285357354848</v>
      </c>
      <c r="X15" s="17">
        <f t="shared" si="8"/>
        <v>-0.00375581744663686</v>
      </c>
      <c r="Y15" s="16">
        <v>248992.4</v>
      </c>
      <c r="Z15" s="57">
        <v>12</v>
      </c>
      <c r="AA15" s="116">
        <f t="shared" si="0"/>
        <v>0.0067136282652717925</v>
      </c>
    </row>
    <row r="16" spans="1:27" ht="12.75">
      <c r="A16" s="41" t="s">
        <v>31</v>
      </c>
      <c r="B16" s="79" t="s">
        <v>32</v>
      </c>
      <c r="C16" s="107">
        <v>11570639.49</v>
      </c>
      <c r="D16" s="98">
        <v>50</v>
      </c>
      <c r="E16" s="100">
        <f t="shared" si="1"/>
        <v>2.5486954006839784</v>
      </c>
      <c r="F16" s="62">
        <v>4837413.82</v>
      </c>
      <c r="G16" s="63">
        <v>263978612.75</v>
      </c>
      <c r="H16" s="63">
        <v>10725276.95</v>
      </c>
      <c r="I16" s="63">
        <v>44857.509999999995</v>
      </c>
      <c r="J16" s="77">
        <f t="shared" si="2"/>
        <v>0.2405110332874095</v>
      </c>
      <c r="K16" s="103">
        <v>3260533.29</v>
      </c>
      <c r="L16" s="3">
        <v>3215226.69</v>
      </c>
      <c r="M16" s="4">
        <v>5</v>
      </c>
      <c r="N16" s="5">
        <v>25</v>
      </c>
      <c r="O16" s="6">
        <v>31</v>
      </c>
      <c r="P16" s="7">
        <f t="shared" si="6"/>
        <v>-0.4805349246808583</v>
      </c>
      <c r="Q16" s="8">
        <v>6276713.1899999995</v>
      </c>
      <c r="R16" s="9">
        <v>26</v>
      </c>
      <c r="S16" s="10">
        <f t="shared" si="4"/>
        <v>0.16451218756246522</v>
      </c>
      <c r="T16" s="17">
        <f t="shared" si="9"/>
        <v>0.6145723378385207</v>
      </c>
      <c r="U16" s="16">
        <v>3887539.16</v>
      </c>
      <c r="V16" s="18">
        <v>27</v>
      </c>
      <c r="W16" s="14">
        <f t="shared" si="5"/>
        <v>0.09381673233088818</v>
      </c>
      <c r="X16" s="17">
        <f t="shared" si="8"/>
        <v>-0.29225631968779114</v>
      </c>
      <c r="Y16" s="16">
        <v>5492863.119999997</v>
      </c>
      <c r="Z16" s="57">
        <v>34</v>
      </c>
      <c r="AA16" s="116">
        <f t="shared" si="0"/>
        <v>0.14810508714202117</v>
      </c>
    </row>
    <row r="17" spans="1:27" ht="12.75">
      <c r="A17" s="41" t="s">
        <v>33</v>
      </c>
      <c r="B17" s="79" t="s">
        <v>34</v>
      </c>
      <c r="C17" s="107">
        <v>1096043.83</v>
      </c>
      <c r="D17" s="98">
        <v>18</v>
      </c>
      <c r="E17" s="100">
        <f t="shared" si="1"/>
        <v>1.6699887290056172</v>
      </c>
      <c r="F17" s="62">
        <v>1055149.31</v>
      </c>
      <c r="G17" s="115">
        <v>16815167.95</v>
      </c>
      <c r="H17" s="63">
        <v>614816.28</v>
      </c>
      <c r="I17" s="63">
        <v>9252.32</v>
      </c>
      <c r="J17" s="77">
        <f t="shared" si="2"/>
        <v>0.022782719512557368</v>
      </c>
      <c r="K17" s="103">
        <v>410505.04</v>
      </c>
      <c r="L17" s="3">
        <v>404157.67</v>
      </c>
      <c r="M17" s="4">
        <v>0</v>
      </c>
      <c r="N17" s="5">
        <v>18</v>
      </c>
      <c r="O17" s="6">
        <f t="shared" si="3"/>
        <v>18</v>
      </c>
      <c r="P17" s="7">
        <f t="shared" si="6"/>
        <v>-0.19635647967269856</v>
      </c>
      <c r="Q17" s="8">
        <v>510804.89</v>
      </c>
      <c r="R17" s="9">
        <v>19</v>
      </c>
      <c r="S17" s="10">
        <f t="shared" si="4"/>
        <v>0.013388158312759297</v>
      </c>
      <c r="T17" s="17">
        <f t="shared" si="9"/>
        <v>0.026559624667027035</v>
      </c>
      <c r="U17" s="16">
        <v>497589.11</v>
      </c>
      <c r="V17" s="18">
        <v>19</v>
      </c>
      <c r="W17" s="14">
        <f t="shared" si="5"/>
        <v>0.012008157968918022</v>
      </c>
      <c r="X17" s="17">
        <f t="shared" si="8"/>
        <v>-0.31102588192901803</v>
      </c>
      <c r="Y17" s="16">
        <v>722217.42</v>
      </c>
      <c r="Z17" s="57">
        <v>25</v>
      </c>
      <c r="AA17" s="116">
        <f t="shared" si="0"/>
        <v>0.01947328225513578</v>
      </c>
    </row>
    <row r="18" spans="1:27" ht="12.75">
      <c r="A18" s="41" t="s">
        <v>35</v>
      </c>
      <c r="B18" s="79" t="s">
        <v>36</v>
      </c>
      <c r="C18" s="107">
        <f t="shared" si="7"/>
        <v>23699.88</v>
      </c>
      <c r="D18" s="98">
        <v>6</v>
      </c>
      <c r="E18" s="100">
        <f t="shared" si="1"/>
        <v>-0.24236680693074847</v>
      </c>
      <c r="F18" s="62">
        <v>23348.88</v>
      </c>
      <c r="G18" s="63">
        <v>2816046.89</v>
      </c>
      <c r="H18" s="63">
        <v>240849.74</v>
      </c>
      <c r="I18" s="63">
        <v>351</v>
      </c>
      <c r="J18" s="77">
        <f t="shared" si="2"/>
        <v>0.0004926333270096216</v>
      </c>
      <c r="K18" s="103">
        <v>31281.47</v>
      </c>
      <c r="L18" s="3">
        <v>30440.62</v>
      </c>
      <c r="M18" s="4">
        <v>1</v>
      </c>
      <c r="N18" s="5">
        <v>4</v>
      </c>
      <c r="O18" s="6">
        <f t="shared" si="3"/>
        <v>5</v>
      </c>
      <c r="P18" s="7">
        <f t="shared" si="6"/>
        <v>1.7540941894689024</v>
      </c>
      <c r="Q18" s="8">
        <v>11358.17</v>
      </c>
      <c r="R18" s="9">
        <v>3</v>
      </c>
      <c r="S18" s="10">
        <f t="shared" si="4"/>
        <v>0.0002976967939818142</v>
      </c>
      <c r="T18" s="17">
        <f t="shared" si="9"/>
        <v>-0.6755298057892981</v>
      </c>
      <c r="U18" s="16">
        <v>35005.28</v>
      </c>
      <c r="V18" s="18">
        <v>5</v>
      </c>
      <c r="W18" s="14">
        <f t="shared" si="5"/>
        <v>0.0008447711646788384</v>
      </c>
      <c r="X18" s="17">
        <f t="shared" si="8"/>
        <v>0.04236639846158005</v>
      </c>
      <c r="Y18" s="16">
        <v>33582.51</v>
      </c>
      <c r="Z18" s="57">
        <v>5</v>
      </c>
      <c r="AA18" s="116">
        <f t="shared" si="0"/>
        <v>0.0009054914461436278</v>
      </c>
    </row>
    <row r="19" spans="1:27" ht="12.75">
      <c r="A19" s="41" t="s">
        <v>37</v>
      </c>
      <c r="B19" s="79" t="s">
        <v>38</v>
      </c>
      <c r="C19" s="107">
        <f t="shared" si="7"/>
        <v>10593</v>
      </c>
      <c r="D19" s="98">
        <v>3</v>
      </c>
      <c r="E19" s="100">
        <f t="shared" si="1"/>
        <v>-0.884342006136108</v>
      </c>
      <c r="F19" s="62">
        <v>10593</v>
      </c>
      <c r="G19" s="63">
        <v>778944.76</v>
      </c>
      <c r="H19" s="63">
        <v>48575.29</v>
      </c>
      <c r="I19" s="63">
        <v>0</v>
      </c>
      <c r="J19" s="77">
        <f t="shared" si="2"/>
        <v>0.00022018950446217118</v>
      </c>
      <c r="K19" s="103">
        <v>91589</v>
      </c>
      <c r="L19" s="3">
        <v>91589</v>
      </c>
      <c r="M19" s="44">
        <v>0</v>
      </c>
      <c r="N19" s="5">
        <v>2</v>
      </c>
      <c r="O19" s="6">
        <f t="shared" si="3"/>
        <v>2</v>
      </c>
      <c r="P19" s="7">
        <f t="shared" si="6"/>
        <v>0.19569945591751722</v>
      </c>
      <c r="Q19" s="8">
        <v>76598.68</v>
      </c>
      <c r="R19" s="9">
        <v>5</v>
      </c>
      <c r="S19" s="10">
        <f t="shared" si="4"/>
        <v>0.00200764572631321</v>
      </c>
      <c r="T19" s="17">
        <f t="shared" si="9"/>
        <v>0.08514743313584522</v>
      </c>
      <c r="U19" s="16">
        <v>70588.27</v>
      </c>
      <c r="V19" s="18">
        <v>4</v>
      </c>
      <c r="W19" s="14">
        <f t="shared" si="5"/>
        <v>0.0017034840189984002</v>
      </c>
      <c r="X19" s="17">
        <f t="shared" si="8"/>
        <v>2.5290535365392732</v>
      </c>
      <c r="Y19" s="16">
        <v>20002.04</v>
      </c>
      <c r="Z19" s="57">
        <v>4</v>
      </c>
      <c r="AA19" s="116">
        <f t="shared" si="0"/>
        <v>0.0005393187145756136</v>
      </c>
    </row>
    <row r="20" spans="1:27" ht="12.75">
      <c r="A20" s="41" t="s">
        <v>39</v>
      </c>
      <c r="B20" s="2" t="s">
        <v>40</v>
      </c>
      <c r="C20" s="107">
        <v>6134.75</v>
      </c>
      <c r="D20" s="98">
        <v>4</v>
      </c>
      <c r="E20" s="100">
        <f t="shared" si="1"/>
        <v>0.36505234582735346</v>
      </c>
      <c r="F20" s="62">
        <v>4661.94</v>
      </c>
      <c r="G20" s="63">
        <v>1234906.49</v>
      </c>
      <c r="H20" s="63">
        <v>198664.1</v>
      </c>
      <c r="I20" s="66">
        <v>195.39</v>
      </c>
      <c r="J20" s="77">
        <f t="shared" si="2"/>
        <v>0.00012751888629276923</v>
      </c>
      <c r="K20" s="103">
        <v>4494.15</v>
      </c>
      <c r="L20" s="3">
        <v>1445.56</v>
      </c>
      <c r="M20" s="4">
        <v>1</v>
      </c>
      <c r="N20" s="5">
        <v>3</v>
      </c>
      <c r="O20" s="6">
        <f t="shared" si="3"/>
        <v>4</v>
      </c>
      <c r="P20" s="7">
        <f t="shared" si="6"/>
        <v>-0.9208930026440287</v>
      </c>
      <c r="Q20" s="8">
        <v>56811.03</v>
      </c>
      <c r="R20" s="9">
        <v>2</v>
      </c>
      <c r="S20" s="10">
        <f t="shared" si="4"/>
        <v>0.0014890128862135948</v>
      </c>
      <c r="T20" s="17">
        <f t="shared" si="9"/>
        <v>3.624249315857933</v>
      </c>
      <c r="U20" s="16">
        <v>12285.46</v>
      </c>
      <c r="V20" s="18">
        <v>3</v>
      </c>
      <c r="W20" s="14">
        <f t="shared" si="5"/>
        <v>0.0002964810552241057</v>
      </c>
      <c r="X20" s="17">
        <f t="shared" si="8"/>
        <v>-0.6212570281396879</v>
      </c>
      <c r="Y20" s="16">
        <v>32437.46</v>
      </c>
      <c r="Z20" s="57">
        <v>3</v>
      </c>
      <c r="AA20" s="116">
        <f t="shared" si="0"/>
        <v>0.0008746172506053323</v>
      </c>
    </row>
    <row r="21" spans="1:27" ht="12.75">
      <c r="A21" s="41" t="s">
        <v>41</v>
      </c>
      <c r="B21" s="79" t="s">
        <v>42</v>
      </c>
      <c r="C21" s="107">
        <f t="shared" si="7"/>
        <v>748013.8</v>
      </c>
      <c r="D21" s="98">
        <v>10</v>
      </c>
      <c r="E21" s="100">
        <f t="shared" si="1"/>
        <v>1.043164160458849</v>
      </c>
      <c r="F21" s="62">
        <v>745588.3</v>
      </c>
      <c r="G21" s="63">
        <v>10664247.55</v>
      </c>
      <c r="H21" s="63">
        <v>2425.5</v>
      </c>
      <c r="I21" s="63">
        <v>2425.5</v>
      </c>
      <c r="J21" s="77">
        <f t="shared" si="2"/>
        <v>0.01554845539062264</v>
      </c>
      <c r="K21" s="103">
        <v>366105.58</v>
      </c>
      <c r="L21" s="3">
        <v>366105.58</v>
      </c>
      <c r="M21" s="4">
        <v>0</v>
      </c>
      <c r="N21" s="5">
        <v>7</v>
      </c>
      <c r="O21" s="6">
        <f t="shared" si="3"/>
        <v>7</v>
      </c>
      <c r="P21" s="7">
        <f t="shared" si="6"/>
        <v>0.9725563989783382</v>
      </c>
      <c r="Q21" s="8">
        <v>185599.55</v>
      </c>
      <c r="R21" s="9">
        <v>4</v>
      </c>
      <c r="S21" s="10">
        <f t="shared" si="4"/>
        <v>0.004864550451302227</v>
      </c>
      <c r="T21" s="17">
        <f t="shared" si="9"/>
        <v>-0.4972384617843419</v>
      </c>
      <c r="U21" s="16">
        <v>369160.2</v>
      </c>
      <c r="V21" s="18">
        <v>7</v>
      </c>
      <c r="W21" s="14">
        <f t="shared" si="5"/>
        <v>0.008908824386123265</v>
      </c>
      <c r="X21" s="17">
        <f t="shared" si="8"/>
        <v>0.2982883359814776</v>
      </c>
      <c r="Y21" s="16">
        <v>284343.77</v>
      </c>
      <c r="Z21" s="57">
        <v>5</v>
      </c>
      <c r="AA21" s="116">
        <f t="shared" si="0"/>
        <v>0.007666813811690404</v>
      </c>
    </row>
    <row r="22" spans="1:27" ht="12.75">
      <c r="A22" s="41" t="s">
        <v>43</v>
      </c>
      <c r="B22" s="79" t="s">
        <v>44</v>
      </c>
      <c r="C22" s="107">
        <f t="shared" si="7"/>
        <v>0</v>
      </c>
      <c r="D22" s="98">
        <v>0</v>
      </c>
      <c r="E22" s="100">
        <v>0</v>
      </c>
      <c r="F22" s="5">
        <v>0</v>
      </c>
      <c r="G22" s="63">
        <v>4181.69</v>
      </c>
      <c r="H22" s="63">
        <v>11545.91</v>
      </c>
      <c r="I22" s="63">
        <v>0</v>
      </c>
      <c r="J22" s="77">
        <f t="shared" si="2"/>
        <v>0</v>
      </c>
      <c r="K22" s="103">
        <v>0</v>
      </c>
      <c r="L22" s="3">
        <v>0</v>
      </c>
      <c r="M22" s="20">
        <v>0</v>
      </c>
      <c r="N22" s="21">
        <v>0</v>
      </c>
      <c r="O22" s="6">
        <f t="shared" si="3"/>
        <v>0</v>
      </c>
      <c r="P22" s="7">
        <v>0</v>
      </c>
      <c r="Q22" s="8">
        <v>0</v>
      </c>
      <c r="R22" s="9">
        <v>0</v>
      </c>
      <c r="S22" s="10">
        <f t="shared" si="4"/>
        <v>0</v>
      </c>
      <c r="T22" s="17">
        <v>0</v>
      </c>
      <c r="U22" s="8">
        <v>0</v>
      </c>
      <c r="V22" s="18">
        <v>0</v>
      </c>
      <c r="W22" s="14">
        <f t="shared" si="5"/>
        <v>0</v>
      </c>
      <c r="X22" s="17">
        <f t="shared" si="8"/>
        <v>-1</v>
      </c>
      <c r="Y22" s="16">
        <v>510</v>
      </c>
      <c r="Z22" s="57">
        <v>1</v>
      </c>
      <c r="AA22" s="116">
        <f t="shared" si="0"/>
        <v>1.3751224596769276E-05</v>
      </c>
    </row>
    <row r="23" spans="1:27" ht="12.75">
      <c r="A23" s="41" t="s">
        <v>45</v>
      </c>
      <c r="B23" s="2" t="s">
        <v>46</v>
      </c>
      <c r="C23" s="107">
        <v>1740719.94</v>
      </c>
      <c r="D23" s="98">
        <v>19</v>
      </c>
      <c r="E23" s="100">
        <f>(C23-K23)/K23</f>
        <v>1.140001191020512</v>
      </c>
      <c r="F23" s="62">
        <v>1702054.29</v>
      </c>
      <c r="G23" s="63">
        <v>16095785.67</v>
      </c>
      <c r="H23" s="63">
        <v>3910574.91</v>
      </c>
      <c r="I23" s="66">
        <v>38395.65</v>
      </c>
      <c r="J23" s="77">
        <f t="shared" si="2"/>
        <v>0.036183164447844834</v>
      </c>
      <c r="K23" s="103">
        <v>813420.08</v>
      </c>
      <c r="L23" s="3">
        <v>782806.85</v>
      </c>
      <c r="M23" s="4">
        <v>4</v>
      </c>
      <c r="N23" s="5">
        <v>18</v>
      </c>
      <c r="O23" s="6">
        <f t="shared" si="3"/>
        <v>22</v>
      </c>
      <c r="P23" s="7">
        <f t="shared" si="6"/>
        <v>-0.3298548324598937</v>
      </c>
      <c r="Q23" s="8">
        <v>1213796.83</v>
      </c>
      <c r="R23" s="9">
        <v>25</v>
      </c>
      <c r="S23" s="10">
        <f t="shared" si="4"/>
        <v>0.031813524963641954</v>
      </c>
      <c r="T23" s="17">
        <f t="shared" si="9"/>
        <v>-0.22747517000507245</v>
      </c>
      <c r="U23" s="16">
        <v>1571207.53</v>
      </c>
      <c r="V23" s="18">
        <v>26</v>
      </c>
      <c r="W23" s="14">
        <f t="shared" si="5"/>
        <v>0.03791744602729249</v>
      </c>
      <c r="X23" s="17">
        <f t="shared" si="8"/>
        <v>0.06361045794844777</v>
      </c>
      <c r="Y23" s="16">
        <v>1477239.64</v>
      </c>
      <c r="Z23" s="57">
        <v>21</v>
      </c>
      <c r="AA23" s="116">
        <f t="shared" si="0"/>
        <v>0.03983108641743253</v>
      </c>
    </row>
    <row r="24" spans="1:27" ht="12.75">
      <c r="A24" s="41" t="s">
        <v>47</v>
      </c>
      <c r="B24" s="79" t="s">
        <v>48</v>
      </c>
      <c r="C24" s="107">
        <v>19729907.330000002</v>
      </c>
      <c r="D24" s="98">
        <v>93</v>
      </c>
      <c r="E24" s="100">
        <f>(C24-K24)/K24</f>
        <v>-0.10907194663907432</v>
      </c>
      <c r="F24" s="62">
        <v>19485168.78</v>
      </c>
      <c r="G24" s="63">
        <v>447965150.02</v>
      </c>
      <c r="H24" s="63">
        <v>8557242.92</v>
      </c>
      <c r="I24" s="63">
        <v>23929.78</v>
      </c>
      <c r="J24" s="77">
        <f t="shared" si="2"/>
        <v>0.4101121984402208</v>
      </c>
      <c r="K24" s="103">
        <v>22145343</v>
      </c>
      <c r="L24" s="3">
        <v>22133331.35</v>
      </c>
      <c r="M24" s="4">
        <v>1</v>
      </c>
      <c r="N24" s="5">
        <v>89</v>
      </c>
      <c r="O24" s="6">
        <f t="shared" si="3"/>
        <v>90</v>
      </c>
      <c r="P24" s="7">
        <f t="shared" si="6"/>
        <v>0.5727023746766923</v>
      </c>
      <c r="Q24" s="8">
        <v>14081076.850000001</v>
      </c>
      <c r="R24" s="9">
        <v>76</v>
      </c>
      <c r="S24" s="10">
        <f t="shared" si="4"/>
        <v>0.36906398073426827</v>
      </c>
      <c r="T24" s="17">
        <f t="shared" si="9"/>
        <v>0.026264155268379708</v>
      </c>
      <c r="U24" s="16">
        <v>13720713.890000027</v>
      </c>
      <c r="V24" s="18">
        <v>83</v>
      </c>
      <c r="W24" s="14">
        <f t="shared" si="5"/>
        <v>0.33111757577943784</v>
      </c>
      <c r="X24" s="17">
        <f t="shared" si="8"/>
        <v>-0.16332502184303066</v>
      </c>
      <c r="Y24" s="16">
        <v>16399096.719999999</v>
      </c>
      <c r="Z24" s="57">
        <v>82</v>
      </c>
      <c r="AA24" s="116">
        <f t="shared" si="0"/>
        <v>0.44217188662914186</v>
      </c>
    </row>
    <row r="25" spans="1:27" ht="13.5" thickBot="1">
      <c r="A25" s="45"/>
      <c r="B25" s="22"/>
      <c r="C25" s="104">
        <f>SUM(C3:C24)</f>
        <v>48108560.06</v>
      </c>
      <c r="D25" s="46"/>
      <c r="E25" s="121">
        <f>(C25-K25)/K25</f>
        <v>0.16623045045453075</v>
      </c>
      <c r="F25" s="46">
        <f>SUM(F3:F24)</f>
        <v>39829019.03</v>
      </c>
      <c r="G25" s="75">
        <f>SUM(G3:G24)</f>
        <v>1229458995.51</v>
      </c>
      <c r="H25" s="75">
        <f>SUM(H3:H24)</f>
        <v>80635553.00999999</v>
      </c>
      <c r="I25" s="75">
        <f>SUM(I3:I24)</f>
        <v>951318.7300000002</v>
      </c>
      <c r="J25" s="75"/>
      <c r="K25" s="104">
        <v>41251332.47999999</v>
      </c>
      <c r="L25" s="46">
        <v>40529298.61</v>
      </c>
      <c r="M25" s="47"/>
      <c r="N25" s="48"/>
      <c r="O25" s="49"/>
      <c r="P25" s="50">
        <f t="shared" si="6"/>
        <v>0.08119436729454454</v>
      </c>
      <c r="Q25" s="51">
        <f>SUM(Q3:Q24)</f>
        <v>38153484.449999996</v>
      </c>
      <c r="R25" s="52"/>
      <c r="S25" s="52" t="s">
        <v>64</v>
      </c>
      <c r="T25" s="53">
        <f t="shared" si="9"/>
        <v>-0.07925422977955185</v>
      </c>
      <c r="U25" s="51">
        <f>SUM(U3:U24)</f>
        <v>41437588.62000002</v>
      </c>
      <c r="V25" s="54"/>
      <c r="W25" s="55" t="s">
        <v>64</v>
      </c>
      <c r="X25" s="53">
        <f t="shared" si="8"/>
        <v>0.11728938796500178</v>
      </c>
      <c r="Y25" s="51">
        <f>SUM(Y3:Y24)</f>
        <v>37087606.01</v>
      </c>
      <c r="Z25" s="61"/>
      <c r="AA25" s="56" t="s">
        <v>64</v>
      </c>
    </row>
    <row r="26" ht="12.75"/>
    <row r="27" spans="2:24" ht="12.75">
      <c r="B27" s="30" t="s">
        <v>50</v>
      </c>
      <c r="C27" s="30"/>
      <c r="D27" s="30"/>
      <c r="E27" s="30"/>
      <c r="F27" s="30"/>
      <c r="G27" s="64"/>
      <c r="H27" s="64"/>
      <c r="I27"/>
      <c r="J27"/>
      <c r="K27" s="31"/>
      <c r="L27" s="31"/>
      <c r="M27" s="29"/>
      <c r="N27" s="32"/>
      <c r="O27" s="32"/>
      <c r="P27" s="32"/>
      <c r="Q27" s="33"/>
      <c r="R27" s="32"/>
      <c r="S27" s="32"/>
      <c r="T27" s="33"/>
      <c r="U27" s="30" t="s">
        <v>51</v>
      </c>
      <c r="V27" s="32"/>
      <c r="W27" s="33"/>
      <c r="X27" s="32"/>
    </row>
    <row r="28" spans="2:25" ht="12.75">
      <c r="B28" s="34" t="s">
        <v>52</v>
      </c>
      <c r="C28" s="34"/>
      <c r="D28" s="34"/>
      <c r="E28" s="34"/>
      <c r="F28" s="34"/>
      <c r="G28" s="65"/>
      <c r="H28" s="65"/>
      <c r="I28" s="65"/>
      <c r="J28" s="65"/>
      <c r="K28" s="35"/>
      <c r="L28" s="35"/>
      <c r="M28" s="36"/>
      <c r="N28" s="32"/>
      <c r="O28" s="32"/>
      <c r="P28" s="32"/>
      <c r="Q28" s="33"/>
      <c r="R28" s="32"/>
      <c r="S28" s="32"/>
      <c r="T28" s="33"/>
      <c r="U28" s="34" t="s">
        <v>53</v>
      </c>
      <c r="V28" s="32"/>
      <c r="W28" s="33"/>
      <c r="X28" s="32"/>
      <c r="Y28" s="26"/>
    </row>
    <row r="29" spans="2:25" ht="15">
      <c r="B29" s="34" t="s">
        <v>71</v>
      </c>
      <c r="C29" s="34"/>
      <c r="D29" s="34"/>
      <c r="E29" s="34"/>
      <c r="F29" s="34"/>
      <c r="G29" s="65"/>
      <c r="H29" s="65"/>
      <c r="I29" s="78"/>
      <c r="J29" s="93"/>
      <c r="K29" s="31"/>
      <c r="L29" s="31"/>
      <c r="M29" s="29"/>
      <c r="N29" s="32"/>
      <c r="O29" s="32"/>
      <c r="P29" s="32"/>
      <c r="Q29" s="33"/>
      <c r="R29" s="32"/>
      <c r="S29" s="32"/>
      <c r="T29" s="33"/>
      <c r="U29" s="34" t="s">
        <v>54</v>
      </c>
      <c r="V29" s="32"/>
      <c r="W29" s="33"/>
      <c r="X29" s="32"/>
      <c r="Y29" s="26"/>
    </row>
    <row r="30" spans="2:25" ht="15">
      <c r="B30" s="34" t="s">
        <v>55</v>
      </c>
      <c r="C30" s="34"/>
      <c r="D30" s="34"/>
      <c r="E30" s="34"/>
      <c r="F30" s="34"/>
      <c r="G30" s="65"/>
      <c r="H30" s="65"/>
      <c r="I30" s="74"/>
      <c r="J30" s="94"/>
      <c r="K30" s="35"/>
      <c r="L30" s="35"/>
      <c r="M30" s="36"/>
      <c r="N30" s="32"/>
      <c r="O30" s="32"/>
      <c r="P30" s="32"/>
      <c r="Q30" s="33"/>
      <c r="R30" s="32"/>
      <c r="S30" s="32"/>
      <c r="T30" s="33"/>
      <c r="U30" s="34" t="s">
        <v>56</v>
      </c>
      <c r="V30" s="32"/>
      <c r="W30" s="33"/>
      <c r="X30" s="32"/>
      <c r="Y30" s="27"/>
    </row>
    <row r="31" spans="2:25" ht="15">
      <c r="B31" s="34" t="s">
        <v>57</v>
      </c>
      <c r="C31" s="34"/>
      <c r="D31" s="34"/>
      <c r="E31" s="34"/>
      <c r="F31" s="34"/>
      <c r="G31" s="65"/>
      <c r="H31" s="65"/>
      <c r="I31" s="76"/>
      <c r="J31" s="95"/>
      <c r="K31" s="31"/>
      <c r="L31" s="31"/>
      <c r="M31" s="29"/>
      <c r="N31" s="32"/>
      <c r="O31" s="32"/>
      <c r="P31" s="32"/>
      <c r="Q31" s="33"/>
      <c r="R31" s="32"/>
      <c r="S31" s="32"/>
      <c r="T31" s="33"/>
      <c r="U31" s="34" t="s">
        <v>58</v>
      </c>
      <c r="V31" s="32"/>
      <c r="W31" s="33"/>
      <c r="X31" s="32"/>
      <c r="Y31" s="28"/>
    </row>
    <row r="32" spans="2:25" ht="15">
      <c r="B32" s="34" t="s">
        <v>59</v>
      </c>
      <c r="C32" s="34"/>
      <c r="D32" s="34"/>
      <c r="E32" s="34"/>
      <c r="F32" s="34"/>
      <c r="G32" s="65"/>
      <c r="H32" s="65"/>
      <c r="I32" s="74"/>
      <c r="J32" s="94"/>
      <c r="K32" s="35"/>
      <c r="L32" s="35"/>
      <c r="M32" s="36"/>
      <c r="N32" s="32"/>
      <c r="O32" s="32"/>
      <c r="P32" s="32"/>
      <c r="Q32" s="33"/>
      <c r="R32" s="32"/>
      <c r="S32" s="32"/>
      <c r="T32" s="33"/>
      <c r="U32" s="34" t="s">
        <v>60</v>
      </c>
      <c r="V32" s="32"/>
      <c r="W32" s="33"/>
      <c r="X32" s="32"/>
      <c r="Y32" s="26"/>
    </row>
    <row r="33" spans="2:25" ht="12.75">
      <c r="B33" s="37"/>
      <c r="C33" s="37"/>
      <c r="D33" s="37"/>
      <c r="E33" s="37"/>
      <c r="F33" s="37"/>
      <c r="G33" s="66"/>
      <c r="H33" s="66"/>
      <c r="I33" s="66"/>
      <c r="J33" s="66"/>
      <c r="K33" s="31"/>
      <c r="L33" s="31"/>
      <c r="M33" s="29"/>
      <c r="N33" s="32"/>
      <c r="O33" s="32"/>
      <c r="P33" s="32"/>
      <c r="Q33" s="33"/>
      <c r="R33" s="32"/>
      <c r="S33" s="32"/>
      <c r="T33" s="33"/>
      <c r="U33" s="32"/>
      <c r="V33" s="32"/>
      <c r="W33" s="33"/>
      <c r="X33" s="32"/>
      <c r="Y33" s="29"/>
    </row>
    <row r="34" spans="2:24" ht="12.75">
      <c r="B34" s="38" t="s">
        <v>61</v>
      </c>
      <c r="C34" s="38"/>
      <c r="D34" s="38"/>
      <c r="E34" s="38"/>
      <c r="F34" s="38"/>
      <c r="G34" s="67"/>
      <c r="H34" s="67"/>
      <c r="I34" s="67"/>
      <c r="J34" s="67"/>
      <c r="K34" s="31"/>
      <c r="L34" s="31"/>
      <c r="M34" s="29"/>
      <c r="N34" s="32"/>
      <c r="O34" s="32"/>
      <c r="P34" s="32"/>
      <c r="Q34" s="33"/>
      <c r="R34" s="32"/>
      <c r="S34" s="32"/>
      <c r="T34" s="33"/>
      <c r="U34" s="32"/>
      <c r="V34" s="32"/>
      <c r="W34" s="33"/>
      <c r="X34" s="32"/>
    </row>
    <row r="35" spans="2:24" ht="12.75">
      <c r="B35" s="38" t="s">
        <v>65</v>
      </c>
      <c r="C35" s="38"/>
      <c r="D35" s="38"/>
      <c r="E35" s="38"/>
      <c r="F35" s="38"/>
      <c r="G35" s="67"/>
      <c r="H35" s="67"/>
      <c r="I35" s="67"/>
      <c r="J35" s="67"/>
      <c r="K35" s="35"/>
      <c r="L35" s="35"/>
      <c r="M35" s="36"/>
      <c r="N35" s="32"/>
      <c r="O35" s="32"/>
      <c r="P35" s="32"/>
      <c r="Q35" s="33"/>
      <c r="R35" s="32"/>
      <c r="S35" s="32"/>
      <c r="T35" s="33"/>
      <c r="U35" s="32"/>
      <c r="V35" s="32"/>
      <c r="W35" s="33"/>
      <c r="X35" s="32"/>
    </row>
    <row r="36" spans="2:24" ht="12.75">
      <c r="B36" s="38" t="s">
        <v>62</v>
      </c>
      <c r="C36" s="38"/>
      <c r="D36" s="38"/>
      <c r="E36" s="38"/>
      <c r="F36" s="38"/>
      <c r="G36" s="67"/>
      <c r="H36" s="67"/>
      <c r="I36" s="67"/>
      <c r="J36" s="67"/>
      <c r="K36" s="31"/>
      <c r="L36" s="31"/>
      <c r="M36" s="29"/>
      <c r="N36" s="32"/>
      <c r="O36" s="32"/>
      <c r="P36" s="32"/>
      <c r="Q36" s="33"/>
      <c r="R36" s="32"/>
      <c r="S36" s="32"/>
      <c r="T36" s="33"/>
      <c r="U36" s="32"/>
      <c r="V36" s="32"/>
      <c r="W36" s="33"/>
      <c r="X36" s="32"/>
    </row>
    <row r="37" spans="2:24" ht="12.75">
      <c r="B37" s="38" t="s">
        <v>63</v>
      </c>
      <c r="C37" s="38"/>
      <c r="D37" s="38"/>
      <c r="E37" s="38"/>
      <c r="F37" s="38"/>
      <c r="G37" s="67"/>
      <c r="H37" s="67"/>
      <c r="I37" s="67"/>
      <c r="J37" s="67"/>
      <c r="K37" s="35"/>
      <c r="L37" s="35"/>
      <c r="M37" s="36"/>
      <c r="N37" s="32"/>
      <c r="O37" s="32"/>
      <c r="P37" s="32"/>
      <c r="Q37" s="33"/>
      <c r="R37" s="32"/>
      <c r="S37" s="32"/>
      <c r="T37" s="33"/>
      <c r="U37" s="32"/>
      <c r="V37" s="32"/>
      <c r="W37" s="33"/>
      <c r="X37" s="32"/>
    </row>
    <row r="38" spans="2:24" ht="12.75">
      <c r="B38" s="39"/>
      <c r="C38" s="39"/>
      <c r="D38" s="39"/>
      <c r="E38" s="39"/>
      <c r="F38" s="39"/>
      <c r="G38" s="68"/>
      <c r="H38" s="68"/>
      <c r="I38" s="68"/>
      <c r="J38" s="68"/>
      <c r="K38" s="31"/>
      <c r="L38" s="31"/>
      <c r="M38" s="29"/>
      <c r="N38" s="32"/>
      <c r="O38" s="32"/>
      <c r="P38" s="32"/>
      <c r="Q38" s="33"/>
      <c r="R38" s="32"/>
      <c r="S38" s="32"/>
      <c r="T38" s="33"/>
      <c r="U38" s="32"/>
      <c r="V38" s="32"/>
      <c r="W38" s="33"/>
      <c r="X38" s="32"/>
    </row>
    <row r="39" spans="2:10" ht="15">
      <c r="B39" s="112"/>
      <c r="D39" s="110"/>
      <c r="E39" s="113"/>
      <c r="J39" s="113"/>
    </row>
    <row r="40" spans="2:11" ht="15">
      <c r="B40" s="70"/>
      <c r="C40" s="111"/>
      <c r="D40" s="69"/>
      <c r="E40" s="108"/>
      <c r="F40" s="32"/>
      <c r="G40" s="66"/>
      <c r="H40" s="66"/>
      <c r="I40" s="66"/>
      <c r="J40" s="66"/>
      <c r="K40" s="32"/>
    </row>
    <row r="41" spans="3:17" ht="15">
      <c r="C41" s="109"/>
      <c r="F41" s="37"/>
      <c r="G41" s="66"/>
      <c r="H41" s="66"/>
      <c r="I41" s="66"/>
      <c r="J41" s="66"/>
      <c r="K41" s="32"/>
      <c r="O41" s="59" t="s">
        <v>64</v>
      </c>
      <c r="P41" s="58" t="s">
        <v>64</v>
      </c>
      <c r="Q41" s="60" t="s">
        <v>64</v>
      </c>
    </row>
    <row r="42" spans="6:11" ht="12.75">
      <c r="F42" s="37"/>
      <c r="G42" s="66"/>
      <c r="H42" s="66"/>
      <c r="I42" s="66"/>
      <c r="J42" s="66"/>
      <c r="K42" s="32"/>
    </row>
    <row r="43" spans="6:11" ht="12.75">
      <c r="F43" s="37"/>
      <c r="G43" s="66"/>
      <c r="H43" s="66"/>
      <c r="I43" s="66"/>
      <c r="J43" s="66"/>
      <c r="K43" s="32"/>
    </row>
    <row r="44" spans="6:11" ht="15">
      <c r="F44" s="72"/>
      <c r="G44" s="66"/>
      <c r="H44" s="66"/>
      <c r="I44" s="66"/>
      <c r="J44" s="66"/>
      <c r="K44" s="32"/>
    </row>
    <row r="45" spans="6:11" ht="12.75">
      <c r="F45" s="37"/>
      <c r="G45" s="66"/>
      <c r="H45" s="66"/>
      <c r="I45" s="66"/>
      <c r="J45" s="66"/>
      <c r="K45" s="32"/>
    </row>
    <row r="46" spans="6:11" ht="12.75">
      <c r="F46" s="73"/>
      <c r="G46" s="66"/>
      <c r="H46" s="66"/>
      <c r="I46" s="66"/>
      <c r="J46" s="66"/>
      <c r="K46" s="32"/>
    </row>
  </sheetData>
  <sheetProtection/>
  <mergeCells count="1">
    <mergeCell ref="B1:U1"/>
  </mergeCells>
  <hyperlinks>
    <hyperlink ref="B12" r:id="rId1" display="DSCYF"/>
    <hyperlink ref="B15" r:id="rId2" display="DSHS"/>
    <hyperlink ref="B10" r:id="rId3" display="Finance"/>
    <hyperlink ref="B6" r:id="rId4" display="Technology"/>
    <hyperlink ref="B5" r:id="rId5" display="Executive"/>
    <hyperlink ref="B17" r:id="rId6" display="Labor"/>
    <hyperlink ref="B16" r:id="rId7" display="DelDOT"/>
    <hyperlink ref="B9" r:id="rId8" display="State"/>
    <hyperlink ref="B21" r:id="rId9" display="Natl Guard"/>
    <hyperlink ref="B18" r:id="rId10" display="Agriculture"/>
    <hyperlink ref="B13" r:id="rId11" display="Correction"/>
    <hyperlink ref="B11" r:id="rId12" display="DHSS"/>
    <hyperlink ref="B14" r:id="rId13" display="DNREC"/>
    <hyperlink ref="B4" r:id="rId14" display="Judiciary"/>
    <hyperlink ref="B24" r:id="rId15" display="Education"/>
    <hyperlink ref="B3" r:id="rId16" display="Legislative"/>
    <hyperlink ref="B22" r:id="rId17" display="Exc. Citizens"/>
    <hyperlink ref="B19" r:id="rId18" display="Elections"/>
  </hyperlinks>
  <printOptions/>
  <pageMargins left="0.75" right="0.75" top="1" bottom="1" header="0.5" footer="0.5"/>
  <pageSetup horizontalDpi="200" verticalDpi="200" orientation="landscape" scale="60" r:id="rId22"/>
  <headerFooter alignWithMargins="0">
    <oddFooter>&amp;Cn Street • Dover, DE 19901
Phone: (302) 739-4206 • Fax: (302) 739-1965 • Email: Ljay.Burks@state.de.us
</oddFooter>
  </headerFooter>
  <drawing r:id="rId21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Management and Budget</dc:creator>
  <cp:keywords/>
  <dc:description/>
  <cp:lastModifiedBy>ljay.burks</cp:lastModifiedBy>
  <cp:lastPrinted>2010-04-12T13:22:54Z</cp:lastPrinted>
  <dcterms:created xsi:type="dcterms:W3CDTF">2009-08-28T18:15:17Z</dcterms:created>
  <dcterms:modified xsi:type="dcterms:W3CDTF">2010-10-01T20:21:04Z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